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9420" windowHeight="3840" tabRatio="721" firstSheet="9" activeTab="12"/>
  </bookViews>
  <sheets>
    <sheet name="votanti" sheetId="1" r:id="rId1"/>
    <sheet name="Sindaco" sheetId="2" r:id="rId2"/>
    <sheet name="consiglio comunale" sheetId="3" r:id="rId3"/>
    <sheet name="1-Cesano Cambia" sheetId="4" r:id="rId4"/>
    <sheet name="2-M5S" sheetId="5" r:id="rId5"/>
    <sheet name="3-Partito Democratico" sheetId="6" r:id="rId6"/>
    <sheet name="4-Quartieri al centro" sheetId="7" r:id="rId7"/>
    <sheet name="5-Il futuro in comune" sheetId="8" r:id="rId8"/>
    <sheet name="6-Rifondazione Comunista" sheetId="9" r:id="rId9"/>
    <sheet name="7-Bongiorno Cesano" sheetId="10" r:id="rId10"/>
    <sheet name="8-Forza Italia" sheetId="11" r:id="rId11"/>
    <sheet name="9-Lega" sheetId="12" r:id="rId12"/>
    <sheet name="10-Fratelli D'Italia Raimondo" sheetId="13" r:id="rId13"/>
  </sheets>
  <definedNames>
    <definedName name="_xlnm.Print_Area" localSheetId="1">'Sindaco'!$A$1:$O$30</definedName>
  </definedNames>
  <calcPr fullCalcOnLoad="1"/>
</workbook>
</file>

<file path=xl/sharedStrings.xml><?xml version="1.0" encoding="utf-8"?>
<sst xmlns="http://schemas.openxmlformats.org/spreadsheetml/2006/main" count="273" uniqueCount="208">
  <si>
    <t>maschi</t>
  </si>
  <si>
    <t>femmine</t>
  </si>
  <si>
    <t>sezioni</t>
  </si>
  <si>
    <t>votanti definitivi</t>
  </si>
  <si>
    <t>elettori</t>
  </si>
  <si>
    <t>totale</t>
  </si>
  <si>
    <t>liste</t>
  </si>
  <si>
    <t>voti validi</t>
  </si>
  <si>
    <t>ore 12</t>
  </si>
  <si>
    <t xml:space="preserve">ore 19 </t>
  </si>
  <si>
    <t>candidato</t>
  </si>
  <si>
    <t>comunali</t>
  </si>
  <si>
    <t>votanti comunali</t>
  </si>
  <si>
    <t>votanti definitivi comunali</t>
  </si>
  <si>
    <t>totale votanti</t>
  </si>
  <si>
    <t>comunali ore 23</t>
  </si>
  <si>
    <t>ore 23</t>
  </si>
  <si>
    <t>Lista n. 1</t>
  </si>
  <si>
    <t>Lista n. 2</t>
  </si>
  <si>
    <t>Lista n. 3</t>
  </si>
  <si>
    <t>Lista n. 4</t>
  </si>
  <si>
    <t>Lista n. 5</t>
  </si>
  <si>
    <t>Lista n. 6</t>
  </si>
  <si>
    <t>Lista n. 8</t>
  </si>
  <si>
    <t>Lista n. 9</t>
  </si>
  <si>
    <t>Lista n. 10</t>
  </si>
  <si>
    <t>Lista n. 7</t>
  </si>
  <si>
    <t>Raimondo</t>
  </si>
  <si>
    <t>Cella</t>
  </si>
  <si>
    <t>Negri</t>
  </si>
  <si>
    <t>totale(1)</t>
  </si>
  <si>
    <t>totale(2)</t>
  </si>
  <si>
    <t>voti non validi</t>
  </si>
  <si>
    <r>
      <t>bianche(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</si>
  <si>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>nulle(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)</t>
    </r>
  </si>
  <si>
    <r>
      <t>contestate(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)</t>
    </r>
  </si>
  <si>
    <t>totale(3)</t>
  </si>
  <si>
    <t>(a+b+c)</t>
  </si>
  <si>
    <t>(2+3)=(1)</t>
  </si>
  <si>
    <t>totale(4)</t>
  </si>
  <si>
    <t>SINDACO</t>
  </si>
  <si>
    <t>solo</t>
  </si>
  <si>
    <t>(2+3+4)=(1)</t>
  </si>
  <si>
    <t>Liste collegate:</t>
  </si>
  <si>
    <t>26 maggio</t>
  </si>
  <si>
    <t>Pulice</t>
  </si>
  <si>
    <t>Ballardini</t>
  </si>
  <si>
    <t>1-Cella</t>
  </si>
  <si>
    <t>2-Pulice</t>
  </si>
  <si>
    <t>3-Negri</t>
  </si>
  <si>
    <t>4-Ballardini</t>
  </si>
  <si>
    <t>5-Raimondo</t>
  </si>
  <si>
    <t>VITO NICOLA PIGNATARO</t>
  </si>
  <si>
    <t>CONCETTA MINNITI</t>
  </si>
  <si>
    <t>MANUELA SASSONE</t>
  </si>
  <si>
    <t>CHRISTIAN MICHELE DEMARCO</t>
  </si>
  <si>
    <t>ORNELLA VERCESI</t>
  </si>
  <si>
    <t>NICOLA GALLUCCI</t>
  </si>
  <si>
    <t>ANNAMARIA CESTARI</t>
  </si>
  <si>
    <t>STEFANO VANTAGGIATO</t>
  </si>
  <si>
    <t>LAURA BRIOSCHI</t>
  </si>
  <si>
    <t>MASSIMO PALMISANO</t>
  </si>
  <si>
    <t>MARIA ROSA NICOTERA</t>
  </si>
  <si>
    <t>ANTONELLA ANDOLFI</t>
  </si>
  <si>
    <t>LUCA FRANCO LEONI</t>
  </si>
  <si>
    <t>VIVIANA SPAGNUOLO</t>
  </si>
  <si>
    <t>DOMENICO VITO</t>
  </si>
  <si>
    <t>ALESSANDRO SGURA</t>
  </si>
  <si>
    <t>CARMELO INSINSOLA DETTO GIANCARLO</t>
  </si>
  <si>
    <t>MATILDE CAULI</t>
  </si>
  <si>
    <t>PAOLO MORANDI</t>
  </si>
  <si>
    <t>ROBERTA PICCINA</t>
  </si>
  <si>
    <t>ANGELO PEROSCE</t>
  </si>
  <si>
    <t xml:space="preserve">RODOLFO RICCHIZZI </t>
  </si>
  <si>
    <t>MIRELLA MATERA</t>
  </si>
  <si>
    <t>ALESSIO MENEGOLI</t>
  </si>
  <si>
    <t>LUCA CASAROTTO</t>
  </si>
  <si>
    <t>FEDERICA TUCCI</t>
  </si>
  <si>
    <t>ERMEZ FERDINANDO MORO</t>
  </si>
  <si>
    <t>FRANCESCO BARANELLI</t>
  </si>
  <si>
    <t>DONATELLA COLLETTI</t>
  </si>
  <si>
    <t>FLAVIO GIUSEPPE VILLOTTA</t>
  </si>
  <si>
    <t>MIHAELA TIMOFTE</t>
  </si>
  <si>
    <t>GIANFRANCO FARINA</t>
  </si>
  <si>
    <t>GIOVANNI BIANCO</t>
  </si>
  <si>
    <t>MARA LUCIA RUBICHI</t>
  </si>
  <si>
    <t>GIUSEPPE URSINO</t>
  </si>
  <si>
    <t>PAOLA PIAZZA</t>
  </si>
  <si>
    <t>MARCO POZZA</t>
  </si>
  <si>
    <t>ADRIANA DEL GROSSO</t>
  </si>
  <si>
    <t>FULVIO PALADINI</t>
  </si>
  <si>
    <t>ELISA SPAGNUOLO</t>
  </si>
  <si>
    <t>ANDREAS MASSACRA</t>
  </si>
  <si>
    <t>LAURA MATILDE BERSANI</t>
  </si>
  <si>
    <t>GIANNI CARIZZONI</t>
  </si>
  <si>
    <t>MICHELA CARLA BERTOLETTI</t>
  </si>
  <si>
    <t>MARCO DE ROS DETTO MARCO</t>
  </si>
  <si>
    <t>SIMONA NOSTRO</t>
  </si>
  <si>
    <t>ROBERTO TARANTOLA</t>
  </si>
  <si>
    <t>VINCENZA RUTIGLIANO DETTA ENZA</t>
  </si>
  <si>
    <t>PARRELLA DANIELA</t>
  </si>
  <si>
    <t>NICOLI GIUSEPPE</t>
  </si>
  <si>
    <t>IAMELE FRANCA</t>
  </si>
  <si>
    <t>LEONARDI LUCA ANGELO</t>
  </si>
  <si>
    <t>ANGIOLINI FLAVIA</t>
  </si>
  <si>
    <t>CATTONI ALBERTO</t>
  </si>
  <si>
    <t>GHIDORZI MARA</t>
  </si>
  <si>
    <t>FONTANELLA ALFREDO GIOVANNI</t>
  </si>
  <si>
    <t>PALEARI ESTER</t>
  </si>
  <si>
    <t>BESANA CESARE</t>
  </si>
  <si>
    <t xml:space="preserve">DEVINCENTIS SIMONA </t>
  </si>
  <si>
    <t xml:space="preserve">RAVELLI ALESSANDRO </t>
  </si>
  <si>
    <t>MONFARDINI LIANA</t>
  </si>
  <si>
    <t>COLZANI ANGELO</t>
  </si>
  <si>
    <t>VALENTE FRANCESCA</t>
  </si>
  <si>
    <t>GRIPPA SERGIO</t>
  </si>
  <si>
    <t>SIMONA SANFELICI DETTA SANFELICE</t>
  </si>
  <si>
    <t>MARINA BIANCO</t>
  </si>
  <si>
    <t>SERGIO BONACCORSI</t>
  </si>
  <si>
    <t>EZIO COSTA</t>
  </si>
  <si>
    <t>FRANCESCO DANIELLO</t>
  </si>
  <si>
    <t>ROSANNA DEMONTIS</t>
  </si>
  <si>
    <t>EMANUELA GANDINI</t>
  </si>
  <si>
    <t>SABRINA GERACI</t>
  </si>
  <si>
    <t>DEBORA GORGA</t>
  </si>
  <si>
    <t>STEFANO GORGOGLIONE</t>
  </si>
  <si>
    <t>SIMONA GORLA</t>
  </si>
  <si>
    <t>ANNA MARIA GRAZIANO</t>
  </si>
  <si>
    <t>RAUL MANCA PASSERONI DETTO RAOUL DETTO IL BAFFO</t>
  </si>
  <si>
    <t>ALESSANDRA MILESI</t>
  </si>
  <si>
    <t>OLIVER MICHAEL QUARANTA</t>
  </si>
  <si>
    <t>FRANCO VANTAGGIATO DETTO MAZZOLA</t>
  </si>
  <si>
    <t>PENNATI AMOS DETTO AMOS</t>
  </si>
  <si>
    <t>FLORES SERGIO</t>
  </si>
  <si>
    <t>MONICO GIANLUIGI</t>
  </si>
  <si>
    <t>MIGLIAVACCA PAOLA</t>
  </si>
  <si>
    <t>MOLTENI DANIELA</t>
  </si>
  <si>
    <t>BELLINTANI MARIO</t>
  </si>
  <si>
    <t>LANZA ANTONINA</t>
  </si>
  <si>
    <t>DAL PONT PIETRO</t>
  </si>
  <si>
    <t xml:space="preserve">BIANCHI SIMONE </t>
  </si>
  <si>
    <t>PURICELLI LUIGI CESARE</t>
  </si>
  <si>
    <t>CASSANI ENRICA</t>
  </si>
  <si>
    <t xml:space="preserve">ALBERTIN LUCIANA </t>
  </si>
  <si>
    <t>ANTONIA PARISOTTO</t>
  </si>
  <si>
    <t>GIUSEPPE GRANATA DETTO PINO</t>
  </si>
  <si>
    <t>DOMENICO MACRI'</t>
  </si>
  <si>
    <t>PATRIZIO CARLO ABBIATI</t>
  </si>
  <si>
    <t>LIVIA PAGNOZZI</t>
  </si>
  <si>
    <t>MARIA EMANUELA PAGLIARA</t>
  </si>
  <si>
    <t>ROCCO MAZZAGATTI</t>
  </si>
  <si>
    <t>AMEDEO LORENZO MARIA SEVERINI</t>
  </si>
  <si>
    <t>FLORIANA AUGERI</t>
  </si>
  <si>
    <t>MARIO GUARINO</t>
  </si>
  <si>
    <t>MAURIZIO MARCHESINI</t>
  </si>
  <si>
    <t>VINCENZO BONGIORNO</t>
  </si>
  <si>
    <t>ROSARIA TODARO DETTA SARA</t>
  </si>
  <si>
    <t>OLGA PELLEGRINO VEDOVA PALERMO</t>
  </si>
  <si>
    <t>ROBERTO CENNI</t>
  </si>
  <si>
    <t>SILVANO LONATI</t>
  </si>
  <si>
    <t>ROSA PECORARO</t>
  </si>
  <si>
    <t>MASSIMO LODI</t>
  </si>
  <si>
    <t>ENZO CARROZZINO</t>
  </si>
  <si>
    <t>FEDERICO PIGNATELLI</t>
  </si>
  <si>
    <t>ANTONIA ISGRO'</t>
  </si>
  <si>
    <t>FEDERICO FIORITO</t>
  </si>
  <si>
    <t>SERENA FUMAGALLI</t>
  </si>
  <si>
    <t>NICOLE ALESSIA VACCARO</t>
  </si>
  <si>
    <t>ROBERTA BARBIERI</t>
  </si>
  <si>
    <t>SABRINA DONATELLA MARTINO</t>
  </si>
  <si>
    <t>ELIA ROBERTO PENNATI</t>
  </si>
  <si>
    <t>FULVIA ERASMI</t>
  </si>
  <si>
    <t>SALVATORE GATTUSO</t>
  </si>
  <si>
    <t>LAURA GIRELLI</t>
  </si>
  <si>
    <t>VINCENZO PRIMERANO</t>
  </si>
  <si>
    <t>GIANFRANCO LODDO</t>
  </si>
  <si>
    <t>MARTINA SILVA</t>
  </si>
  <si>
    <t>MATTIA GENOVESE</t>
  </si>
  <si>
    <t>MARIA CAVALLO</t>
  </si>
  <si>
    <t>GIANLUCA GIOVINE</t>
  </si>
  <si>
    <t>FRANCESCA NERONI</t>
  </si>
  <si>
    <t>GIOVANNI MARCO GIUSEPPE COLOMBO</t>
  </si>
  <si>
    <t>MARIA CHIARA CASAFINA DETTA CASA</t>
  </si>
  <si>
    <t>DAVIDE GATTI</t>
  </si>
  <si>
    <t>ILARIA RAVASI</t>
  </si>
  <si>
    <t>SIMONE FORTINI</t>
  </si>
  <si>
    <t>FABIO FIORENZA</t>
  </si>
  <si>
    <t>LUIGI ANDREA CECILIATO</t>
  </si>
  <si>
    <t>STEFANO VERRI</t>
  </si>
  <si>
    <t>CARMELA BERTINO DETTA LINA</t>
  </si>
  <si>
    <t>FABIO AMATO</t>
  </si>
  <si>
    <t>LAURA FERRARI</t>
  </si>
  <si>
    <t>MATTIA ARMENIACO</t>
  </si>
  <si>
    <t>LIDIA MICHELA GIAPPONESE</t>
  </si>
  <si>
    <t>ARIANNA RICOTTI</t>
  </si>
  <si>
    <t>TONI ALEXANDER CASTAGNA DETTO ALEX</t>
  </si>
  <si>
    <t>AURORA SCOTTI</t>
  </si>
  <si>
    <t>MARCO CAVIGLIA</t>
  </si>
  <si>
    <t>CLAUDIO COCINA</t>
  </si>
  <si>
    <t>MIRKO FAVALORO</t>
  </si>
  <si>
    <t>GIORGIO SCOCCO</t>
  </si>
  <si>
    <t xml:space="preserve"> M 9048</t>
  </si>
  <si>
    <t>F 9669</t>
  </si>
  <si>
    <t>Calcolo D'Hondt</t>
  </si>
  <si>
    <t>Divisori</t>
  </si>
  <si>
    <t>Quozienti</t>
  </si>
  <si>
    <t>cifra</t>
  </si>
  <si>
    <t>individuale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</si>
</sst>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0.0%"/>
    <numFmt numFmtId="186" formatCode="0.0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Attivo&quot;;&quot;Attivo&quot;;&quot;Inattivo&quot;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2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4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3" fontId="7" fillId="32" borderId="16" xfId="0" applyNumberFormat="1" applyFont="1" applyFill="1" applyBorder="1" applyAlignment="1">
      <alignment/>
    </xf>
    <xf numFmtId="3" fontId="7" fillId="3" borderId="12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4" borderId="12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7" fillId="5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Font="1" applyAlignment="1">
      <alignment/>
    </xf>
    <xf numFmtId="3" fontId="4" fillId="4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2" borderId="16" xfId="0" applyNumberFormat="1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0" fontId="12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5" fillId="34" borderId="23" xfId="0" applyFont="1" applyFill="1" applyBorder="1" applyAlignment="1" quotePrefix="1">
      <alignment horizontal="center"/>
    </xf>
    <xf numFmtId="0" fontId="5" fillId="34" borderId="24" xfId="0" applyFont="1" applyFill="1" applyBorder="1" applyAlignment="1" quotePrefix="1">
      <alignment horizontal="center"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4" borderId="19" xfId="0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5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35" borderId="12" xfId="0" applyNumberFormat="1" applyFont="1" applyFill="1" applyBorder="1" applyAlignment="1">
      <alignment horizontal="center"/>
    </xf>
    <xf numFmtId="3" fontId="7" fillId="4" borderId="16" xfId="0" applyNumberFormat="1" applyFont="1" applyFill="1" applyBorder="1" applyAlignment="1">
      <alignment horizontal="right"/>
    </xf>
    <xf numFmtId="185" fontId="8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2" fillId="4" borderId="16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Border="1" applyAlignment="1">
      <alignment horizontal="left"/>
    </xf>
    <xf numFmtId="0" fontId="6" fillId="32" borderId="16" xfId="0" applyFont="1" applyFill="1" applyBorder="1" applyAlignment="1" applyProtection="1">
      <alignment/>
      <protection locked="0"/>
    </xf>
    <xf numFmtId="0" fontId="6" fillId="3" borderId="16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3" fontId="7" fillId="32" borderId="16" xfId="0" applyNumberFormat="1" applyFont="1" applyFill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3" fontId="7" fillId="35" borderId="16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3" fontId="7" fillId="5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7" fillId="35" borderId="12" xfId="0" applyNumberFormat="1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>
      <alignment horizontal="right"/>
    </xf>
    <xf numFmtId="0" fontId="5" fillId="37" borderId="28" xfId="0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38" borderId="27" xfId="0" applyFont="1" applyFill="1" applyBorder="1" applyAlignment="1">
      <alignment horizontal="right"/>
    </xf>
    <xf numFmtId="0" fontId="5" fillId="39" borderId="29" xfId="0" applyFont="1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0" fontId="5" fillId="39" borderId="30" xfId="0" applyFont="1" applyFill="1" applyBorder="1" applyAlignment="1">
      <alignment horizontal="right"/>
    </xf>
    <xf numFmtId="0" fontId="1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2" fontId="2" fillId="0" borderId="33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2" fontId="2" fillId="0" borderId="40" xfId="0" applyNumberFormat="1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37" borderId="30" xfId="0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37" borderId="29" xfId="0" applyFont="1" applyFill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6" fontId="5" fillId="0" borderId="16" xfId="0" applyNumberFormat="1" applyFont="1" applyBorder="1" applyAlignment="1" quotePrefix="1">
      <alignment horizontal="center"/>
    </xf>
    <xf numFmtId="16" fontId="5" fillId="0" borderId="10" xfId="0" applyNumberFormat="1" applyFont="1" applyBorder="1" applyAlignment="1" quotePrefix="1">
      <alignment horizontal="center"/>
    </xf>
    <xf numFmtId="3" fontId="5" fillId="34" borderId="41" xfId="0" applyNumberFormat="1" applyFont="1" applyFill="1" applyBorder="1" applyAlignment="1">
      <alignment horizontal="center"/>
    </xf>
    <xf numFmtId="3" fontId="5" fillId="34" borderId="42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textRotation="45"/>
    </xf>
    <xf numFmtId="0" fontId="4" fillId="0" borderId="18" xfId="0" applyFont="1" applyBorder="1" applyAlignment="1">
      <alignment horizontal="center" textRotation="45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 textRotation="45"/>
    </xf>
    <xf numFmtId="0" fontId="7" fillId="0" borderId="18" xfId="0" applyFont="1" applyBorder="1" applyAlignment="1">
      <alignment horizontal="center" textRotation="45"/>
    </xf>
    <xf numFmtId="0" fontId="7" fillId="0" borderId="19" xfId="0" applyFont="1" applyBorder="1" applyAlignment="1">
      <alignment horizontal="center" textRotation="45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/>
        <strike val="0"/>
        <name val="Cambria"/>
        <color rgb="FFFF0000"/>
      </font>
    </dxf>
    <dxf>
      <font>
        <b/>
        <i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9525</xdr:rowOff>
    </xdr:from>
    <xdr:to>
      <xdr:col>5</xdr:col>
      <xdr:colOff>704850</xdr:colOff>
      <xdr:row>5</xdr:row>
      <xdr:rowOff>200025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953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9525</xdr:rowOff>
    </xdr:from>
    <xdr:to>
      <xdr:col>6</xdr:col>
      <xdr:colOff>714375</xdr:colOff>
      <xdr:row>6</xdr:row>
      <xdr:rowOff>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6953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9525</xdr:rowOff>
    </xdr:from>
    <xdr:to>
      <xdr:col>7</xdr:col>
      <xdr:colOff>723900</xdr:colOff>
      <xdr:row>5</xdr:row>
      <xdr:rowOff>200025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6953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0</xdr:rowOff>
    </xdr:from>
    <xdr:to>
      <xdr:col>8</xdr:col>
      <xdr:colOff>714375</xdr:colOff>
      <xdr:row>5</xdr:row>
      <xdr:rowOff>200025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6858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9525</xdr:rowOff>
    </xdr:from>
    <xdr:to>
      <xdr:col>9</xdr:col>
      <xdr:colOff>714375</xdr:colOff>
      <xdr:row>5</xdr:row>
      <xdr:rowOff>200025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695325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38100</xdr:rowOff>
    </xdr:from>
    <xdr:to>
      <xdr:col>13</xdr:col>
      <xdr:colOff>381000</xdr:colOff>
      <xdr:row>3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381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</xdr:row>
      <xdr:rowOff>9525</xdr:rowOff>
    </xdr:from>
    <xdr:to>
      <xdr:col>5</xdr:col>
      <xdr:colOff>428625</xdr:colOff>
      <xdr:row>4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638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9525</xdr:rowOff>
    </xdr:from>
    <xdr:to>
      <xdr:col>6</xdr:col>
      <xdr:colOff>419100</xdr:colOff>
      <xdr:row>4</xdr:row>
      <xdr:rowOff>190500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6381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</xdr:row>
      <xdr:rowOff>19050</xdr:rowOff>
    </xdr:from>
    <xdr:to>
      <xdr:col>7</xdr:col>
      <xdr:colOff>419100</xdr:colOff>
      <xdr:row>5</xdr:row>
      <xdr:rowOff>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4770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9525</xdr:rowOff>
    </xdr:from>
    <xdr:to>
      <xdr:col>8</xdr:col>
      <xdr:colOff>428625</xdr:colOff>
      <xdr:row>4</xdr:row>
      <xdr:rowOff>190500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638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9525</xdr:rowOff>
    </xdr:from>
    <xdr:to>
      <xdr:col>9</xdr:col>
      <xdr:colOff>428625</xdr:colOff>
      <xdr:row>4</xdr:row>
      <xdr:rowOff>190500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638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9525</xdr:rowOff>
    </xdr:from>
    <xdr:to>
      <xdr:col>11</xdr:col>
      <xdr:colOff>438150</xdr:colOff>
      <xdr:row>5</xdr:row>
      <xdr:rowOff>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638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9525</xdr:rowOff>
    </xdr:from>
    <xdr:to>
      <xdr:col>10</xdr:col>
      <xdr:colOff>409575</xdr:colOff>
      <xdr:row>4</xdr:row>
      <xdr:rowOff>190500</xdr:rowOff>
    </xdr:to>
    <xdr:pic>
      <xdr:nvPicPr>
        <xdr:cNvPr id="7" name="Immagin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72175" y="6381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9525</xdr:rowOff>
    </xdr:from>
    <xdr:to>
      <xdr:col>12</xdr:col>
      <xdr:colOff>428625</xdr:colOff>
      <xdr:row>5</xdr:row>
      <xdr:rowOff>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6381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</xdr:row>
      <xdr:rowOff>9525</xdr:rowOff>
    </xdr:from>
    <xdr:to>
      <xdr:col>13</xdr:col>
      <xdr:colOff>419100</xdr:colOff>
      <xdr:row>5</xdr:row>
      <xdr:rowOff>0</xdr:rowOff>
    </xdr:to>
    <xdr:pic>
      <xdr:nvPicPr>
        <xdr:cNvPr id="9" name="Immagin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62850" y="63817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9525</xdr:rowOff>
    </xdr:from>
    <xdr:to>
      <xdr:col>14</xdr:col>
      <xdr:colOff>419100</xdr:colOff>
      <xdr:row>4</xdr:row>
      <xdr:rowOff>190500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91475" y="6381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19050</xdr:rowOff>
    </xdr:from>
    <xdr:to>
      <xdr:col>14</xdr:col>
      <xdr:colOff>0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0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28575</xdr:rowOff>
    </xdr:from>
    <xdr:to>
      <xdr:col>13</xdr:col>
      <xdr:colOff>9525</xdr:colOff>
      <xdr:row>3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8575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</xdr:rowOff>
    </xdr:from>
    <xdr:to>
      <xdr:col>14</xdr:col>
      <xdr:colOff>9525</xdr:colOff>
      <xdr:row>3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952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B26" sqref="B26"/>
    </sheetView>
  </sheetViews>
  <sheetFormatPr defaultColWidth="10.7109375" defaultRowHeight="12.75"/>
  <cols>
    <col min="1" max="1" width="9.00390625" style="41" bestFit="1" customWidth="1"/>
    <col min="2" max="5" width="9.28125" style="4" customWidth="1"/>
    <col min="6" max="6" width="9.8515625" style="4" bestFit="1" customWidth="1"/>
    <col min="7" max="7" width="8.421875" style="4" bestFit="1" customWidth="1"/>
    <col min="8" max="16384" width="10.7109375" style="4" customWidth="1"/>
  </cols>
  <sheetData>
    <row r="1" spans="1:6" ht="15">
      <c r="A1" s="158" t="s">
        <v>2</v>
      </c>
      <c r="B1" s="163" t="s">
        <v>12</v>
      </c>
      <c r="C1" s="165"/>
      <c r="D1" s="160" t="s">
        <v>13</v>
      </c>
      <c r="E1" s="161"/>
      <c r="F1" s="162"/>
    </row>
    <row r="2" spans="1:6" s="35" customFormat="1" ht="15">
      <c r="A2" s="159"/>
      <c r="B2" s="154" t="s">
        <v>44</v>
      </c>
      <c r="C2" s="155"/>
      <c r="D2" s="163" t="s">
        <v>16</v>
      </c>
      <c r="E2" s="164"/>
      <c r="F2" s="165"/>
    </row>
    <row r="3" spans="1:6" ht="15.75" thickBot="1">
      <c r="A3" s="159"/>
      <c r="B3" s="36" t="s">
        <v>8</v>
      </c>
      <c r="C3" s="34" t="s">
        <v>9</v>
      </c>
      <c r="D3" s="37" t="s">
        <v>0</v>
      </c>
      <c r="E3" s="38" t="s">
        <v>1</v>
      </c>
      <c r="F3" s="39" t="s">
        <v>5</v>
      </c>
    </row>
    <row r="4" spans="1:6" ht="16.5" thickBot="1">
      <c r="A4" s="86">
        <v>1</v>
      </c>
      <c r="B4" s="121">
        <v>194</v>
      </c>
      <c r="C4" s="123">
        <v>469</v>
      </c>
      <c r="D4" s="125">
        <v>272</v>
      </c>
      <c r="E4" s="126">
        <v>302</v>
      </c>
      <c r="F4" s="40">
        <f>SUM(D4:E4)</f>
        <v>574</v>
      </c>
    </row>
    <row r="5" spans="1:6" ht="16.5" thickBot="1">
      <c r="A5" s="86">
        <v>2</v>
      </c>
      <c r="B5" s="122">
        <v>227</v>
      </c>
      <c r="C5" s="124">
        <v>542</v>
      </c>
      <c r="D5" s="127">
        <v>326</v>
      </c>
      <c r="E5" s="128">
        <v>347</v>
      </c>
      <c r="F5" s="40">
        <f aca="true" t="shared" si="0" ref="F5:F25">SUM(D5:E5)</f>
        <v>673</v>
      </c>
    </row>
    <row r="6" spans="1:6" ht="16.5" thickBot="1">
      <c r="A6" s="86">
        <v>3</v>
      </c>
      <c r="B6" s="122">
        <v>195</v>
      </c>
      <c r="C6" s="124">
        <v>432</v>
      </c>
      <c r="D6" s="127">
        <v>272</v>
      </c>
      <c r="E6" s="128">
        <v>285</v>
      </c>
      <c r="F6" s="40">
        <f t="shared" si="0"/>
        <v>557</v>
      </c>
    </row>
    <row r="7" spans="1:6" ht="16.5" thickBot="1">
      <c r="A7" s="86">
        <v>4</v>
      </c>
      <c r="B7" s="122">
        <v>173</v>
      </c>
      <c r="C7" s="124">
        <v>460</v>
      </c>
      <c r="D7" s="127">
        <v>274</v>
      </c>
      <c r="E7" s="128">
        <v>300</v>
      </c>
      <c r="F7" s="40">
        <f t="shared" si="0"/>
        <v>574</v>
      </c>
    </row>
    <row r="8" spans="1:6" ht="16.5" thickBot="1">
      <c r="A8" s="86">
        <v>5</v>
      </c>
      <c r="B8" s="122">
        <v>222</v>
      </c>
      <c r="C8" s="124">
        <v>500</v>
      </c>
      <c r="D8" s="127">
        <v>280</v>
      </c>
      <c r="E8" s="128">
        <v>324</v>
      </c>
      <c r="F8" s="40">
        <f t="shared" si="0"/>
        <v>604</v>
      </c>
    </row>
    <row r="9" spans="1:6" ht="16.5" thickBot="1">
      <c r="A9" s="86">
        <v>6</v>
      </c>
      <c r="B9" s="122">
        <v>162</v>
      </c>
      <c r="C9" s="124">
        <v>403</v>
      </c>
      <c r="D9" s="127">
        <v>261</v>
      </c>
      <c r="E9" s="128">
        <v>281</v>
      </c>
      <c r="F9" s="40">
        <f t="shared" si="0"/>
        <v>542</v>
      </c>
    </row>
    <row r="10" spans="1:6" ht="16.5" thickBot="1">
      <c r="A10" s="86">
        <v>7</v>
      </c>
      <c r="B10" s="122">
        <v>150</v>
      </c>
      <c r="C10" s="124">
        <v>393</v>
      </c>
      <c r="D10" s="127">
        <v>253</v>
      </c>
      <c r="E10" s="128">
        <v>267</v>
      </c>
      <c r="F10" s="40">
        <f>SUM(D10:E10)</f>
        <v>520</v>
      </c>
    </row>
    <row r="11" spans="1:6" ht="16.5" thickBot="1">
      <c r="A11" s="86">
        <v>8</v>
      </c>
      <c r="B11" s="122">
        <v>206</v>
      </c>
      <c r="C11" s="124">
        <v>452</v>
      </c>
      <c r="D11" s="127">
        <v>287</v>
      </c>
      <c r="E11" s="128">
        <v>294</v>
      </c>
      <c r="F11" s="40">
        <f>SUM(D11:E11)</f>
        <v>581</v>
      </c>
    </row>
    <row r="12" spans="1:6" ht="16.5" thickBot="1">
      <c r="A12" s="86">
        <v>9</v>
      </c>
      <c r="B12" s="122">
        <v>221</v>
      </c>
      <c r="C12" s="124">
        <v>496</v>
      </c>
      <c r="D12" s="127">
        <v>298</v>
      </c>
      <c r="E12" s="128">
        <v>330</v>
      </c>
      <c r="F12" s="40">
        <f t="shared" si="0"/>
        <v>628</v>
      </c>
    </row>
    <row r="13" spans="1:6" ht="16.5" thickBot="1">
      <c r="A13" s="86">
        <v>10</v>
      </c>
      <c r="B13" s="122">
        <v>16</v>
      </c>
      <c r="C13" s="124">
        <v>28</v>
      </c>
      <c r="D13" s="127">
        <v>17</v>
      </c>
      <c r="E13" s="128">
        <v>12</v>
      </c>
      <c r="F13" s="40">
        <f t="shared" si="0"/>
        <v>29</v>
      </c>
    </row>
    <row r="14" spans="1:6" ht="16.5" thickBot="1">
      <c r="A14" s="86">
        <v>11</v>
      </c>
      <c r="B14" s="122">
        <v>227</v>
      </c>
      <c r="C14" s="124">
        <v>572</v>
      </c>
      <c r="D14" s="127">
        <v>361</v>
      </c>
      <c r="E14" s="128">
        <v>356</v>
      </c>
      <c r="F14" s="40">
        <f t="shared" si="0"/>
        <v>717</v>
      </c>
    </row>
    <row r="15" spans="1:6" ht="16.5" thickBot="1">
      <c r="A15" s="86">
        <v>12</v>
      </c>
      <c r="B15" s="122">
        <v>199</v>
      </c>
      <c r="C15" s="124">
        <v>533</v>
      </c>
      <c r="D15" s="127">
        <v>324</v>
      </c>
      <c r="E15" s="128">
        <v>358</v>
      </c>
      <c r="F15" s="40">
        <f t="shared" si="0"/>
        <v>682</v>
      </c>
    </row>
    <row r="16" spans="1:6" ht="16.5" thickBot="1">
      <c r="A16" s="86">
        <v>13</v>
      </c>
      <c r="B16" s="122">
        <v>197</v>
      </c>
      <c r="C16" s="124">
        <v>520</v>
      </c>
      <c r="D16" s="127">
        <v>313</v>
      </c>
      <c r="E16" s="128">
        <v>334</v>
      </c>
      <c r="F16" s="40">
        <f t="shared" si="0"/>
        <v>647</v>
      </c>
    </row>
    <row r="17" spans="1:6" ht="16.5" thickBot="1">
      <c r="A17" s="86">
        <v>14</v>
      </c>
      <c r="B17" s="122">
        <v>215</v>
      </c>
      <c r="C17" s="124">
        <v>481</v>
      </c>
      <c r="D17" s="127">
        <v>280</v>
      </c>
      <c r="E17" s="128">
        <v>305</v>
      </c>
      <c r="F17" s="40">
        <f t="shared" si="0"/>
        <v>585</v>
      </c>
    </row>
    <row r="18" spans="1:6" ht="16.5" thickBot="1">
      <c r="A18" s="86">
        <v>15</v>
      </c>
      <c r="B18" s="122">
        <v>226</v>
      </c>
      <c r="C18" s="124">
        <v>537</v>
      </c>
      <c r="D18" s="127">
        <v>322</v>
      </c>
      <c r="E18" s="128">
        <v>342</v>
      </c>
      <c r="F18" s="40">
        <f t="shared" si="0"/>
        <v>664</v>
      </c>
    </row>
    <row r="19" spans="1:6" ht="16.5" thickBot="1">
      <c r="A19" s="86">
        <v>16</v>
      </c>
      <c r="B19" s="122">
        <v>155</v>
      </c>
      <c r="C19" s="124">
        <v>432</v>
      </c>
      <c r="D19" s="127">
        <v>251</v>
      </c>
      <c r="E19" s="128">
        <v>274</v>
      </c>
      <c r="F19" s="40">
        <f t="shared" si="0"/>
        <v>525</v>
      </c>
    </row>
    <row r="20" spans="1:6" ht="16.5" thickBot="1">
      <c r="A20" s="86">
        <v>17</v>
      </c>
      <c r="B20" s="122">
        <v>203</v>
      </c>
      <c r="C20" s="124">
        <v>504</v>
      </c>
      <c r="D20" s="127">
        <v>299</v>
      </c>
      <c r="E20" s="128">
        <v>314</v>
      </c>
      <c r="F20" s="40">
        <f t="shared" si="0"/>
        <v>613</v>
      </c>
    </row>
    <row r="21" spans="1:6" ht="16.5" thickBot="1">
      <c r="A21" s="86">
        <v>18</v>
      </c>
      <c r="B21" s="122">
        <v>206</v>
      </c>
      <c r="C21" s="124">
        <v>509</v>
      </c>
      <c r="D21" s="127">
        <v>292</v>
      </c>
      <c r="E21" s="128">
        <v>325</v>
      </c>
      <c r="F21" s="40">
        <f t="shared" si="0"/>
        <v>617</v>
      </c>
    </row>
    <row r="22" spans="1:6" ht="16.5" thickBot="1">
      <c r="A22" s="86">
        <v>19</v>
      </c>
      <c r="B22" s="122">
        <v>146</v>
      </c>
      <c r="C22" s="124">
        <v>398</v>
      </c>
      <c r="D22" s="127">
        <v>258</v>
      </c>
      <c r="E22" s="128">
        <v>241</v>
      </c>
      <c r="F22" s="40">
        <f t="shared" si="0"/>
        <v>499</v>
      </c>
    </row>
    <row r="23" spans="1:6" ht="16.5" thickBot="1">
      <c r="A23" s="86">
        <v>20</v>
      </c>
      <c r="B23" s="122">
        <v>168</v>
      </c>
      <c r="C23" s="124">
        <v>404</v>
      </c>
      <c r="D23" s="127">
        <v>224</v>
      </c>
      <c r="E23" s="128">
        <v>260</v>
      </c>
      <c r="F23" s="40">
        <f t="shared" si="0"/>
        <v>484</v>
      </c>
    </row>
    <row r="24" spans="1:6" ht="16.5" thickBot="1">
      <c r="A24" s="86">
        <v>21</v>
      </c>
      <c r="B24" s="122">
        <v>153</v>
      </c>
      <c r="C24" s="124">
        <v>351</v>
      </c>
      <c r="D24" s="127">
        <v>194</v>
      </c>
      <c r="E24" s="128">
        <v>238</v>
      </c>
      <c r="F24" s="40">
        <f t="shared" si="0"/>
        <v>432</v>
      </c>
    </row>
    <row r="25" spans="1:6" s="41" customFormat="1" ht="16.5" thickBot="1">
      <c r="A25" s="87">
        <v>22</v>
      </c>
      <c r="B25" s="122">
        <v>167</v>
      </c>
      <c r="C25" s="124">
        <v>369</v>
      </c>
      <c r="D25" s="127">
        <v>186</v>
      </c>
      <c r="E25" s="128">
        <v>242</v>
      </c>
      <c r="F25" s="40">
        <f t="shared" si="0"/>
        <v>428</v>
      </c>
    </row>
    <row r="26" spans="2:6" ht="15.75">
      <c r="B26" s="42">
        <f>SUM(B4:B25)</f>
        <v>4028</v>
      </c>
      <c r="C26" s="43">
        <f>SUM(C4:C25)</f>
        <v>9785</v>
      </c>
      <c r="D26" s="44">
        <f>SUM(D4:D25)</f>
        <v>5844</v>
      </c>
      <c r="E26" s="45">
        <f>SUM(E4:E25)</f>
        <v>6331</v>
      </c>
      <c r="F26" s="46">
        <f>SUM(F4:F25)</f>
        <v>12175</v>
      </c>
    </row>
    <row r="27" spans="1:6" s="49" customFormat="1" ht="12.75">
      <c r="A27" s="47"/>
      <c r="B27" s="48">
        <f>B26/$B$29</f>
        <v>0.21520542822033445</v>
      </c>
      <c r="C27" s="48">
        <f>C26/$B$29</f>
        <v>0.5227867713843031</v>
      </c>
      <c r="D27" s="48">
        <f>D26/$B$29</f>
        <v>0.3122295239621734</v>
      </c>
      <c r="E27" s="48">
        <f>E26/$B$29</f>
        <v>0.33824865095902124</v>
      </c>
      <c r="F27" s="48">
        <f>F26/$B$29</f>
        <v>0.6504781749211946</v>
      </c>
    </row>
    <row r="28" ht="16.5" thickBot="1"/>
    <row r="29" spans="1:3" ht="15">
      <c r="A29" s="68" t="s">
        <v>4</v>
      </c>
      <c r="B29" s="156">
        <v>18717</v>
      </c>
      <c r="C29" s="157"/>
    </row>
    <row r="30" spans="1:3" ht="15.75" thickBot="1">
      <c r="A30" s="69" t="s">
        <v>11</v>
      </c>
      <c r="B30" s="70" t="s">
        <v>201</v>
      </c>
      <c r="C30" s="71" t="s">
        <v>202</v>
      </c>
    </row>
  </sheetData>
  <sheetProtection/>
  <mergeCells count="6">
    <mergeCell ref="B2:C2"/>
    <mergeCell ref="B29:C29"/>
    <mergeCell ref="A1:A3"/>
    <mergeCell ref="D1:F1"/>
    <mergeCell ref="D2:F2"/>
    <mergeCell ref="B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&amp;C&amp;"Arial,Grassetto"&amp;14Elezioni comunali maggio 2019&amp;"Arial,Normale"
&amp;10
</oddHeader>
    <oddFooter>&amp;L&amp;8&amp;A&amp;R&amp;7&amp;D &amp;T</oddFooter>
  </headerFooter>
  <ignoredErrors>
    <ignoredError sqref="F4:F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Y7" sqref="Y7:Z23"/>
    </sheetView>
  </sheetViews>
  <sheetFormatPr defaultColWidth="10.7109375" defaultRowHeight="16.5" customHeight="1"/>
  <cols>
    <col min="1" max="1" width="3.140625" style="1" bestFit="1" customWidth="1"/>
    <col min="2" max="2" width="29.710937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26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155</v>
      </c>
      <c r="C7" s="148">
        <v>3</v>
      </c>
      <c r="D7" s="149">
        <v>4</v>
      </c>
      <c r="E7" s="150">
        <v>2</v>
      </c>
      <c r="F7" s="149">
        <v>3</v>
      </c>
      <c r="G7" s="150">
        <v>4</v>
      </c>
      <c r="H7" s="149">
        <v>7</v>
      </c>
      <c r="I7" s="150">
        <v>1</v>
      </c>
      <c r="J7" s="149">
        <v>1</v>
      </c>
      <c r="K7" s="150">
        <v>1</v>
      </c>
      <c r="L7" s="149">
        <v>0</v>
      </c>
      <c r="M7" s="150">
        <v>12</v>
      </c>
      <c r="N7" s="149">
        <v>3</v>
      </c>
      <c r="O7" s="150">
        <v>3</v>
      </c>
      <c r="P7" s="149">
        <v>3</v>
      </c>
      <c r="Q7" s="150">
        <v>12</v>
      </c>
      <c r="R7" s="149">
        <v>12</v>
      </c>
      <c r="S7" s="150">
        <v>54</v>
      </c>
      <c r="T7" s="149">
        <v>14</v>
      </c>
      <c r="U7" s="150">
        <v>10</v>
      </c>
      <c r="V7" s="149">
        <v>18</v>
      </c>
      <c r="W7" s="150">
        <v>28</v>
      </c>
      <c r="X7" s="149">
        <v>12</v>
      </c>
      <c r="Y7" s="94">
        <f>SUM(C7:X7)</f>
        <v>207</v>
      </c>
      <c r="Z7" s="25">
        <f>Y7+'consiglio comunale'!$L$28</f>
        <v>688</v>
      </c>
    </row>
    <row r="8" spans="1:26" ht="16.5" customHeight="1" thickBot="1">
      <c r="A8" s="61">
        <v>2</v>
      </c>
      <c r="B8" s="107" t="s">
        <v>156</v>
      </c>
      <c r="C8" s="151">
        <v>0</v>
      </c>
      <c r="D8" s="147">
        <v>1</v>
      </c>
      <c r="E8" s="146">
        <v>1</v>
      </c>
      <c r="F8" s="147">
        <v>0</v>
      </c>
      <c r="G8" s="146">
        <v>1</v>
      </c>
      <c r="H8" s="147">
        <v>1</v>
      </c>
      <c r="I8" s="146">
        <v>0</v>
      </c>
      <c r="J8" s="147">
        <v>0</v>
      </c>
      <c r="K8" s="146">
        <v>2</v>
      </c>
      <c r="L8" s="147">
        <v>0</v>
      </c>
      <c r="M8" s="146">
        <v>3</v>
      </c>
      <c r="N8" s="147">
        <v>1</v>
      </c>
      <c r="O8" s="146">
        <v>0</v>
      </c>
      <c r="P8" s="147">
        <v>4</v>
      </c>
      <c r="Q8" s="146">
        <v>1</v>
      </c>
      <c r="R8" s="147">
        <v>3</v>
      </c>
      <c r="S8" s="146">
        <v>3</v>
      </c>
      <c r="T8" s="147">
        <v>1</v>
      </c>
      <c r="U8" s="146">
        <v>0</v>
      </c>
      <c r="V8" s="147">
        <v>33</v>
      </c>
      <c r="W8" s="146">
        <v>79</v>
      </c>
      <c r="X8" s="147">
        <v>36</v>
      </c>
      <c r="Y8" s="94">
        <f aca="true" t="shared" si="0" ref="Y8:Y22">SUM(C8:X8)</f>
        <v>170</v>
      </c>
      <c r="Z8" s="25">
        <f>Y8+'consiglio comunale'!$L$28</f>
        <v>651</v>
      </c>
    </row>
    <row r="9" spans="1:26" ht="16.5" customHeight="1" thickBot="1">
      <c r="A9" s="61">
        <v>3</v>
      </c>
      <c r="B9" s="107" t="s">
        <v>157</v>
      </c>
      <c r="C9" s="151">
        <v>0</v>
      </c>
      <c r="D9" s="147">
        <v>0</v>
      </c>
      <c r="E9" s="146">
        <v>0</v>
      </c>
      <c r="F9" s="147">
        <v>1</v>
      </c>
      <c r="G9" s="146">
        <v>1</v>
      </c>
      <c r="H9" s="147">
        <v>0</v>
      </c>
      <c r="I9" s="146">
        <v>2</v>
      </c>
      <c r="J9" s="147">
        <v>2</v>
      </c>
      <c r="K9" s="146">
        <v>0</v>
      </c>
      <c r="L9" s="147">
        <v>0</v>
      </c>
      <c r="M9" s="146">
        <v>3</v>
      </c>
      <c r="N9" s="147">
        <v>0</v>
      </c>
      <c r="O9" s="146">
        <v>0</v>
      </c>
      <c r="P9" s="147">
        <v>0</v>
      </c>
      <c r="Q9" s="146">
        <v>0</v>
      </c>
      <c r="R9" s="147">
        <v>2</v>
      </c>
      <c r="S9" s="146">
        <v>11</v>
      </c>
      <c r="T9" s="147">
        <v>0</v>
      </c>
      <c r="U9" s="146">
        <v>1</v>
      </c>
      <c r="V9" s="147">
        <v>0</v>
      </c>
      <c r="W9" s="146">
        <v>0</v>
      </c>
      <c r="X9" s="147">
        <v>0</v>
      </c>
      <c r="Y9" s="94">
        <f t="shared" si="0"/>
        <v>23</v>
      </c>
      <c r="Z9" s="25">
        <f>Y9+'consiglio comunale'!$L$28</f>
        <v>504</v>
      </c>
    </row>
    <row r="10" spans="1:26" ht="16.5" customHeight="1" thickBot="1">
      <c r="A10" s="61">
        <v>4</v>
      </c>
      <c r="B10" s="107" t="s">
        <v>158</v>
      </c>
      <c r="C10" s="151">
        <v>0</v>
      </c>
      <c r="D10" s="147">
        <v>0</v>
      </c>
      <c r="E10" s="146">
        <v>0</v>
      </c>
      <c r="F10" s="147">
        <v>0</v>
      </c>
      <c r="G10" s="146">
        <v>0</v>
      </c>
      <c r="H10" s="147">
        <v>0</v>
      </c>
      <c r="I10" s="146">
        <v>0</v>
      </c>
      <c r="J10" s="147">
        <v>0</v>
      </c>
      <c r="K10" s="146">
        <v>0</v>
      </c>
      <c r="L10" s="147">
        <v>0</v>
      </c>
      <c r="M10" s="146">
        <v>0</v>
      </c>
      <c r="N10" s="147">
        <v>0</v>
      </c>
      <c r="O10" s="146">
        <v>0</v>
      </c>
      <c r="P10" s="147">
        <v>0</v>
      </c>
      <c r="Q10" s="146">
        <v>0</v>
      </c>
      <c r="R10" s="147">
        <v>0</v>
      </c>
      <c r="S10" s="146">
        <v>0</v>
      </c>
      <c r="T10" s="147">
        <v>0</v>
      </c>
      <c r="U10" s="146">
        <v>0</v>
      </c>
      <c r="V10" s="147">
        <v>0</v>
      </c>
      <c r="W10" s="146">
        <v>0</v>
      </c>
      <c r="X10" s="147">
        <v>0</v>
      </c>
      <c r="Y10" s="94">
        <f t="shared" si="0"/>
        <v>0</v>
      </c>
      <c r="Z10" s="25">
        <f>Y10+'consiglio comunale'!$L$28</f>
        <v>481</v>
      </c>
    </row>
    <row r="11" spans="1:26" ht="16.5" customHeight="1" thickBot="1">
      <c r="A11" s="61">
        <v>5</v>
      </c>
      <c r="B11" s="107" t="s">
        <v>159</v>
      </c>
      <c r="C11" s="151">
        <v>0</v>
      </c>
      <c r="D11" s="147">
        <v>2</v>
      </c>
      <c r="E11" s="146">
        <v>0</v>
      </c>
      <c r="F11" s="147">
        <v>0</v>
      </c>
      <c r="G11" s="146">
        <v>2</v>
      </c>
      <c r="H11" s="147">
        <v>0</v>
      </c>
      <c r="I11" s="146">
        <v>0</v>
      </c>
      <c r="J11" s="147">
        <v>0</v>
      </c>
      <c r="K11" s="146">
        <v>0</v>
      </c>
      <c r="L11" s="147">
        <v>0</v>
      </c>
      <c r="M11" s="146">
        <v>0</v>
      </c>
      <c r="N11" s="147">
        <v>0</v>
      </c>
      <c r="O11" s="146">
        <v>1</v>
      </c>
      <c r="P11" s="147">
        <v>1</v>
      </c>
      <c r="Q11" s="146">
        <v>0</v>
      </c>
      <c r="R11" s="147">
        <v>0</v>
      </c>
      <c r="S11" s="146">
        <v>0</v>
      </c>
      <c r="T11" s="147">
        <v>1</v>
      </c>
      <c r="U11" s="146">
        <v>0</v>
      </c>
      <c r="V11" s="147">
        <v>0</v>
      </c>
      <c r="W11" s="146">
        <v>0</v>
      </c>
      <c r="X11" s="147">
        <v>0</v>
      </c>
      <c r="Y11" s="94">
        <f t="shared" si="0"/>
        <v>7</v>
      </c>
      <c r="Z11" s="25">
        <f>Y11+'consiglio comunale'!$L$28</f>
        <v>488</v>
      </c>
    </row>
    <row r="12" spans="1:26" ht="16.5" customHeight="1" thickBot="1">
      <c r="A12" s="61">
        <v>6</v>
      </c>
      <c r="B12" s="107" t="s">
        <v>160</v>
      </c>
      <c r="C12" s="151">
        <v>0</v>
      </c>
      <c r="D12" s="147">
        <v>0</v>
      </c>
      <c r="E12" s="146">
        <v>0</v>
      </c>
      <c r="F12" s="147">
        <v>0</v>
      </c>
      <c r="G12" s="146">
        <v>0</v>
      </c>
      <c r="H12" s="147">
        <v>0</v>
      </c>
      <c r="I12" s="146">
        <v>0</v>
      </c>
      <c r="J12" s="147">
        <v>0</v>
      </c>
      <c r="K12" s="146">
        <v>0</v>
      </c>
      <c r="L12" s="147">
        <v>0</v>
      </c>
      <c r="M12" s="146">
        <v>1</v>
      </c>
      <c r="N12" s="147">
        <v>0</v>
      </c>
      <c r="O12" s="146">
        <v>0</v>
      </c>
      <c r="P12" s="147">
        <v>0</v>
      </c>
      <c r="Q12" s="146">
        <v>0</v>
      </c>
      <c r="R12" s="147">
        <v>0</v>
      </c>
      <c r="S12" s="146">
        <v>0</v>
      </c>
      <c r="T12" s="147">
        <v>0</v>
      </c>
      <c r="U12" s="146">
        <v>2</v>
      </c>
      <c r="V12" s="147">
        <v>0</v>
      </c>
      <c r="W12" s="146">
        <v>0</v>
      </c>
      <c r="X12" s="147">
        <v>0</v>
      </c>
      <c r="Y12" s="94">
        <f t="shared" si="0"/>
        <v>3</v>
      </c>
      <c r="Z12" s="25">
        <f>Y12+'consiglio comunale'!$L$28</f>
        <v>484</v>
      </c>
    </row>
    <row r="13" spans="1:26" ht="16.5" customHeight="1" thickBot="1">
      <c r="A13" s="61">
        <v>7</v>
      </c>
      <c r="B13" s="107" t="s">
        <v>161</v>
      </c>
      <c r="C13" s="151">
        <v>0</v>
      </c>
      <c r="D13" s="147">
        <v>0</v>
      </c>
      <c r="E13" s="146">
        <v>0</v>
      </c>
      <c r="F13" s="147">
        <v>0</v>
      </c>
      <c r="G13" s="146">
        <v>0</v>
      </c>
      <c r="H13" s="147">
        <v>0</v>
      </c>
      <c r="I13" s="146">
        <v>0</v>
      </c>
      <c r="J13" s="147">
        <v>0</v>
      </c>
      <c r="K13" s="146">
        <v>0</v>
      </c>
      <c r="L13" s="147">
        <v>0</v>
      </c>
      <c r="M13" s="146">
        <v>0</v>
      </c>
      <c r="N13" s="147">
        <v>0</v>
      </c>
      <c r="O13" s="146">
        <v>0</v>
      </c>
      <c r="P13" s="147">
        <v>0</v>
      </c>
      <c r="Q13" s="146">
        <v>4</v>
      </c>
      <c r="R13" s="147">
        <v>0</v>
      </c>
      <c r="S13" s="146">
        <v>0</v>
      </c>
      <c r="T13" s="147">
        <v>0</v>
      </c>
      <c r="U13" s="146">
        <v>0</v>
      </c>
      <c r="V13" s="147">
        <v>0</v>
      </c>
      <c r="W13" s="146">
        <v>0</v>
      </c>
      <c r="X13" s="147">
        <v>0</v>
      </c>
      <c r="Y13" s="94">
        <f t="shared" si="0"/>
        <v>4</v>
      </c>
      <c r="Z13" s="25">
        <f>Y13+'consiglio comunale'!$L$28</f>
        <v>485</v>
      </c>
    </row>
    <row r="14" spans="1:26" ht="16.5" customHeight="1" thickBot="1">
      <c r="A14" s="61">
        <v>8</v>
      </c>
      <c r="B14" s="107" t="s">
        <v>162</v>
      </c>
      <c r="C14" s="151">
        <v>0</v>
      </c>
      <c r="D14" s="147">
        <v>0</v>
      </c>
      <c r="E14" s="146">
        <v>0</v>
      </c>
      <c r="F14" s="147">
        <v>0</v>
      </c>
      <c r="G14" s="146">
        <v>0</v>
      </c>
      <c r="H14" s="147">
        <v>0</v>
      </c>
      <c r="I14" s="146">
        <v>0</v>
      </c>
      <c r="J14" s="147">
        <v>0</v>
      </c>
      <c r="K14" s="146">
        <v>0</v>
      </c>
      <c r="L14" s="147">
        <v>0</v>
      </c>
      <c r="M14" s="146">
        <v>0</v>
      </c>
      <c r="N14" s="147">
        <v>1</v>
      </c>
      <c r="O14" s="146">
        <v>0</v>
      </c>
      <c r="P14" s="147">
        <v>0</v>
      </c>
      <c r="Q14" s="146">
        <v>0</v>
      </c>
      <c r="R14" s="147">
        <v>0</v>
      </c>
      <c r="S14" s="146">
        <v>2</v>
      </c>
      <c r="T14" s="147">
        <v>0</v>
      </c>
      <c r="U14" s="146">
        <v>0</v>
      </c>
      <c r="V14" s="147">
        <v>0</v>
      </c>
      <c r="W14" s="146">
        <v>0</v>
      </c>
      <c r="X14" s="147">
        <v>0</v>
      </c>
      <c r="Y14" s="94">
        <f t="shared" si="0"/>
        <v>3</v>
      </c>
      <c r="Z14" s="25">
        <f>Y14+'consiglio comunale'!$L$28</f>
        <v>484</v>
      </c>
    </row>
    <row r="15" spans="1:26" ht="16.5" customHeight="1" thickBot="1">
      <c r="A15" s="61">
        <v>9</v>
      </c>
      <c r="B15" s="107" t="s">
        <v>163</v>
      </c>
      <c r="C15" s="151">
        <v>0</v>
      </c>
      <c r="D15" s="147">
        <v>0</v>
      </c>
      <c r="E15" s="146">
        <v>0</v>
      </c>
      <c r="F15" s="147">
        <v>0</v>
      </c>
      <c r="G15" s="146">
        <v>0</v>
      </c>
      <c r="H15" s="147">
        <v>0</v>
      </c>
      <c r="I15" s="146">
        <v>2</v>
      </c>
      <c r="J15" s="147">
        <v>0</v>
      </c>
      <c r="K15" s="146">
        <v>1</v>
      </c>
      <c r="L15" s="147">
        <v>0</v>
      </c>
      <c r="M15" s="146">
        <v>3</v>
      </c>
      <c r="N15" s="147">
        <v>2</v>
      </c>
      <c r="O15" s="146">
        <v>1</v>
      </c>
      <c r="P15" s="147">
        <v>1</v>
      </c>
      <c r="Q15" s="146">
        <v>1</v>
      </c>
      <c r="R15" s="147">
        <v>0</v>
      </c>
      <c r="S15" s="146">
        <v>5</v>
      </c>
      <c r="T15" s="147">
        <v>1</v>
      </c>
      <c r="U15" s="146">
        <v>1</v>
      </c>
      <c r="V15" s="147">
        <v>0</v>
      </c>
      <c r="W15" s="146">
        <v>0</v>
      </c>
      <c r="X15" s="147">
        <v>0</v>
      </c>
      <c r="Y15" s="94">
        <f t="shared" si="0"/>
        <v>18</v>
      </c>
      <c r="Z15" s="25">
        <f>Y15+'consiglio comunale'!$L$28</f>
        <v>499</v>
      </c>
    </row>
    <row r="16" spans="1:26" ht="16.5" customHeight="1" thickBot="1">
      <c r="A16" s="61">
        <v>10</v>
      </c>
      <c r="B16" s="107" t="s">
        <v>164</v>
      </c>
      <c r="C16" s="151">
        <v>0</v>
      </c>
      <c r="D16" s="147">
        <v>0</v>
      </c>
      <c r="E16" s="146">
        <v>0</v>
      </c>
      <c r="F16" s="147">
        <v>0</v>
      </c>
      <c r="G16" s="146">
        <v>0</v>
      </c>
      <c r="H16" s="147">
        <v>0</v>
      </c>
      <c r="I16" s="146">
        <v>0</v>
      </c>
      <c r="J16" s="147">
        <v>0</v>
      </c>
      <c r="K16" s="146">
        <v>0</v>
      </c>
      <c r="L16" s="147">
        <v>0</v>
      </c>
      <c r="M16" s="146">
        <v>0</v>
      </c>
      <c r="N16" s="147">
        <v>1</v>
      </c>
      <c r="O16" s="146">
        <v>0</v>
      </c>
      <c r="P16" s="147">
        <v>1</v>
      </c>
      <c r="Q16" s="146">
        <v>0</v>
      </c>
      <c r="R16" s="147">
        <v>0</v>
      </c>
      <c r="S16" s="146">
        <v>3</v>
      </c>
      <c r="T16" s="147">
        <v>2</v>
      </c>
      <c r="U16" s="146">
        <v>0</v>
      </c>
      <c r="V16" s="147">
        <v>0</v>
      </c>
      <c r="W16" s="146">
        <v>0</v>
      </c>
      <c r="X16" s="147">
        <v>0</v>
      </c>
      <c r="Y16" s="94">
        <f t="shared" si="0"/>
        <v>7</v>
      </c>
      <c r="Z16" s="25">
        <f>Y16+'consiglio comunale'!$L$28</f>
        <v>488</v>
      </c>
    </row>
    <row r="17" spans="1:26" ht="16.5" customHeight="1" thickBot="1">
      <c r="A17" s="61">
        <v>11</v>
      </c>
      <c r="B17" s="107" t="s">
        <v>165</v>
      </c>
      <c r="C17" s="151">
        <v>0</v>
      </c>
      <c r="D17" s="147">
        <v>0</v>
      </c>
      <c r="E17" s="146">
        <v>0</v>
      </c>
      <c r="F17" s="147">
        <v>0</v>
      </c>
      <c r="G17" s="146">
        <v>1</v>
      </c>
      <c r="H17" s="147">
        <v>0</v>
      </c>
      <c r="I17" s="146">
        <v>0</v>
      </c>
      <c r="J17" s="147">
        <v>0</v>
      </c>
      <c r="K17" s="146">
        <v>0</v>
      </c>
      <c r="L17" s="147">
        <v>0</v>
      </c>
      <c r="M17" s="146">
        <v>0</v>
      </c>
      <c r="N17" s="147">
        <v>0</v>
      </c>
      <c r="O17" s="146">
        <v>0</v>
      </c>
      <c r="P17" s="147">
        <v>0</v>
      </c>
      <c r="Q17" s="146">
        <v>0</v>
      </c>
      <c r="R17" s="147">
        <v>0</v>
      </c>
      <c r="S17" s="146">
        <v>1</v>
      </c>
      <c r="T17" s="147">
        <v>0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2</v>
      </c>
      <c r="Z17" s="25">
        <f>Y17+'consiglio comunale'!$L$28</f>
        <v>483</v>
      </c>
    </row>
    <row r="18" spans="1:26" ht="16.5" customHeight="1" thickBot="1">
      <c r="A18" s="61">
        <v>12</v>
      </c>
      <c r="B18" s="107" t="s">
        <v>166</v>
      </c>
      <c r="C18" s="151">
        <v>0</v>
      </c>
      <c r="D18" s="147">
        <v>0</v>
      </c>
      <c r="E18" s="146">
        <v>0</v>
      </c>
      <c r="F18" s="147">
        <v>0</v>
      </c>
      <c r="G18" s="146">
        <v>1</v>
      </c>
      <c r="H18" s="147">
        <v>0</v>
      </c>
      <c r="I18" s="146">
        <v>0</v>
      </c>
      <c r="J18" s="147">
        <v>0</v>
      </c>
      <c r="K18" s="146">
        <v>0</v>
      </c>
      <c r="L18" s="147">
        <v>0</v>
      </c>
      <c r="M18" s="146">
        <v>0</v>
      </c>
      <c r="N18" s="147">
        <v>0</v>
      </c>
      <c r="O18" s="146">
        <v>0</v>
      </c>
      <c r="P18" s="147">
        <v>0</v>
      </c>
      <c r="Q18" s="146">
        <v>2</v>
      </c>
      <c r="R18" s="147">
        <v>0</v>
      </c>
      <c r="S18" s="146">
        <v>4</v>
      </c>
      <c r="T18" s="147">
        <v>0</v>
      </c>
      <c r="U18" s="146">
        <v>0</v>
      </c>
      <c r="V18" s="147">
        <v>0</v>
      </c>
      <c r="W18" s="146">
        <v>0</v>
      </c>
      <c r="X18" s="147">
        <v>0</v>
      </c>
      <c r="Y18" s="94">
        <f t="shared" si="0"/>
        <v>7</v>
      </c>
      <c r="Z18" s="25">
        <f>Y18+'consiglio comunale'!$L$28</f>
        <v>488</v>
      </c>
    </row>
    <row r="19" spans="1:26" ht="16.5" customHeight="1" thickBot="1">
      <c r="A19" s="61">
        <v>13</v>
      </c>
      <c r="B19" s="107" t="s">
        <v>167</v>
      </c>
      <c r="C19" s="151">
        <v>0</v>
      </c>
      <c r="D19" s="147">
        <v>0</v>
      </c>
      <c r="E19" s="146">
        <v>0</v>
      </c>
      <c r="F19" s="147">
        <v>0</v>
      </c>
      <c r="G19" s="146">
        <v>0</v>
      </c>
      <c r="H19" s="147">
        <v>0</v>
      </c>
      <c r="I19" s="146">
        <v>0</v>
      </c>
      <c r="J19" s="147">
        <v>0</v>
      </c>
      <c r="K19" s="146">
        <v>0</v>
      </c>
      <c r="L19" s="147">
        <v>0</v>
      </c>
      <c r="M19" s="146">
        <v>0</v>
      </c>
      <c r="N19" s="147">
        <v>0</v>
      </c>
      <c r="O19" s="146">
        <v>0</v>
      </c>
      <c r="P19" s="147">
        <v>0</v>
      </c>
      <c r="Q19" s="146">
        <v>0</v>
      </c>
      <c r="R19" s="147">
        <v>0</v>
      </c>
      <c r="S19" s="146">
        <v>1</v>
      </c>
      <c r="T19" s="147">
        <v>1</v>
      </c>
      <c r="U19" s="146">
        <v>0</v>
      </c>
      <c r="V19" s="147">
        <v>0</v>
      </c>
      <c r="W19" s="146">
        <v>0</v>
      </c>
      <c r="X19" s="147">
        <v>2</v>
      </c>
      <c r="Y19" s="94">
        <f t="shared" si="0"/>
        <v>4</v>
      </c>
      <c r="Z19" s="25">
        <f>Y19+'consiglio comunale'!$L$28</f>
        <v>485</v>
      </c>
    </row>
    <row r="20" spans="1:26" ht="16.5" customHeight="1" thickBot="1">
      <c r="A20" s="61">
        <v>14</v>
      </c>
      <c r="B20" s="107" t="s">
        <v>168</v>
      </c>
      <c r="C20" s="151">
        <v>0</v>
      </c>
      <c r="D20" s="147">
        <v>0</v>
      </c>
      <c r="E20" s="146">
        <v>0</v>
      </c>
      <c r="F20" s="147">
        <v>0</v>
      </c>
      <c r="G20" s="146">
        <v>0</v>
      </c>
      <c r="H20" s="147">
        <v>0</v>
      </c>
      <c r="I20" s="146">
        <v>0</v>
      </c>
      <c r="J20" s="147">
        <v>0</v>
      </c>
      <c r="K20" s="146">
        <v>0</v>
      </c>
      <c r="L20" s="147">
        <v>0</v>
      </c>
      <c r="M20" s="146">
        <v>0</v>
      </c>
      <c r="N20" s="147">
        <v>0</v>
      </c>
      <c r="O20" s="146">
        <v>0</v>
      </c>
      <c r="P20" s="147">
        <v>1</v>
      </c>
      <c r="Q20" s="146">
        <v>0</v>
      </c>
      <c r="R20" s="147">
        <v>0</v>
      </c>
      <c r="S20" s="146">
        <v>2</v>
      </c>
      <c r="T20" s="147">
        <v>0</v>
      </c>
      <c r="U20" s="146">
        <v>0</v>
      </c>
      <c r="V20" s="147">
        <v>0</v>
      </c>
      <c r="W20" s="146">
        <v>0</v>
      </c>
      <c r="X20" s="147">
        <v>0</v>
      </c>
      <c r="Y20" s="94">
        <f t="shared" si="0"/>
        <v>3</v>
      </c>
      <c r="Z20" s="25">
        <f>Y20+'consiglio comunale'!$L$28</f>
        <v>484</v>
      </c>
    </row>
    <row r="21" spans="1:26" ht="16.5" customHeight="1" thickBot="1">
      <c r="A21" s="61">
        <v>15</v>
      </c>
      <c r="B21" s="107" t="s">
        <v>169</v>
      </c>
      <c r="C21" s="151">
        <v>0</v>
      </c>
      <c r="D21" s="147">
        <v>0</v>
      </c>
      <c r="E21" s="146">
        <v>0</v>
      </c>
      <c r="F21" s="147">
        <v>0</v>
      </c>
      <c r="G21" s="146">
        <v>0</v>
      </c>
      <c r="H21" s="147">
        <v>0</v>
      </c>
      <c r="I21" s="146">
        <v>0</v>
      </c>
      <c r="J21" s="147">
        <v>0</v>
      </c>
      <c r="K21" s="146">
        <v>0</v>
      </c>
      <c r="L21" s="147">
        <v>0</v>
      </c>
      <c r="M21" s="146">
        <v>0</v>
      </c>
      <c r="N21" s="147">
        <v>0</v>
      </c>
      <c r="O21" s="146">
        <v>0</v>
      </c>
      <c r="P21" s="147">
        <v>0</v>
      </c>
      <c r="Q21" s="146">
        <v>0</v>
      </c>
      <c r="R21" s="147">
        <v>0</v>
      </c>
      <c r="S21" s="146">
        <v>0</v>
      </c>
      <c r="T21" s="147">
        <v>1</v>
      </c>
      <c r="U21" s="146">
        <v>0</v>
      </c>
      <c r="V21" s="147">
        <v>0</v>
      </c>
      <c r="W21" s="146">
        <v>0</v>
      </c>
      <c r="X21" s="147">
        <v>0</v>
      </c>
      <c r="Y21" s="94">
        <f t="shared" si="0"/>
        <v>1</v>
      </c>
      <c r="Z21" s="25">
        <f>Y21+'consiglio comunale'!$L$28</f>
        <v>482</v>
      </c>
    </row>
    <row r="22" spans="1:26" ht="16.5" customHeight="1" thickBot="1">
      <c r="A22" s="61">
        <v>16</v>
      </c>
      <c r="B22" s="107" t="s">
        <v>170</v>
      </c>
      <c r="C22" s="151">
        <v>0</v>
      </c>
      <c r="D22" s="147">
        <v>0</v>
      </c>
      <c r="E22" s="146">
        <v>0</v>
      </c>
      <c r="F22" s="147">
        <v>0</v>
      </c>
      <c r="G22" s="146">
        <v>0</v>
      </c>
      <c r="H22" s="147">
        <v>0</v>
      </c>
      <c r="I22" s="146">
        <v>2</v>
      </c>
      <c r="J22" s="147">
        <v>0</v>
      </c>
      <c r="K22" s="146">
        <v>0</v>
      </c>
      <c r="L22" s="147">
        <v>0</v>
      </c>
      <c r="M22" s="146">
        <v>3</v>
      </c>
      <c r="N22" s="147">
        <v>0</v>
      </c>
      <c r="O22" s="146">
        <v>1</v>
      </c>
      <c r="P22" s="147">
        <v>0</v>
      </c>
      <c r="Q22" s="146">
        <v>0</v>
      </c>
      <c r="R22" s="147">
        <v>0</v>
      </c>
      <c r="S22" s="146">
        <v>1</v>
      </c>
      <c r="T22" s="147">
        <v>0</v>
      </c>
      <c r="U22" s="146">
        <v>1</v>
      </c>
      <c r="V22" s="147">
        <v>0</v>
      </c>
      <c r="W22" s="146">
        <v>0</v>
      </c>
      <c r="X22" s="147">
        <v>0</v>
      </c>
      <c r="Y22" s="94">
        <f t="shared" si="0"/>
        <v>8</v>
      </c>
      <c r="Z22" s="25">
        <f>Y22+'consiglio comunale'!$L$28</f>
        <v>489</v>
      </c>
    </row>
    <row r="23" spans="3:25" ht="16.5" customHeight="1">
      <c r="C23" s="95">
        <f aca="true" t="shared" si="1" ref="C23:X23">SUM(C7:C22)</f>
        <v>3</v>
      </c>
      <c r="D23" s="96">
        <f t="shared" si="1"/>
        <v>7</v>
      </c>
      <c r="E23" s="96">
        <f t="shared" si="1"/>
        <v>3</v>
      </c>
      <c r="F23" s="96">
        <f t="shared" si="1"/>
        <v>4</v>
      </c>
      <c r="G23" s="96">
        <f t="shared" si="1"/>
        <v>10</v>
      </c>
      <c r="H23" s="96">
        <f t="shared" si="1"/>
        <v>8</v>
      </c>
      <c r="I23" s="96">
        <f t="shared" si="1"/>
        <v>7</v>
      </c>
      <c r="J23" s="96">
        <f t="shared" si="1"/>
        <v>3</v>
      </c>
      <c r="K23" s="96">
        <f t="shared" si="1"/>
        <v>4</v>
      </c>
      <c r="L23" s="96">
        <f t="shared" si="1"/>
        <v>0</v>
      </c>
      <c r="M23" s="96">
        <f t="shared" si="1"/>
        <v>25</v>
      </c>
      <c r="N23" s="96">
        <f t="shared" si="1"/>
        <v>8</v>
      </c>
      <c r="O23" s="96">
        <f t="shared" si="1"/>
        <v>6</v>
      </c>
      <c r="P23" s="96">
        <f t="shared" si="1"/>
        <v>11</v>
      </c>
      <c r="Q23" s="96">
        <f t="shared" si="1"/>
        <v>20</v>
      </c>
      <c r="R23" s="96">
        <f t="shared" si="1"/>
        <v>17</v>
      </c>
      <c r="S23" s="96">
        <f t="shared" si="1"/>
        <v>87</v>
      </c>
      <c r="T23" s="96">
        <f t="shared" si="1"/>
        <v>21</v>
      </c>
      <c r="U23" s="96">
        <f t="shared" si="1"/>
        <v>15</v>
      </c>
      <c r="V23" s="96">
        <f t="shared" si="1"/>
        <v>51</v>
      </c>
      <c r="W23" s="96">
        <f t="shared" si="1"/>
        <v>107</v>
      </c>
      <c r="X23" s="96">
        <f t="shared" si="1"/>
        <v>50</v>
      </c>
      <c r="Y23" s="27">
        <f>SUM(C23:X23)</f>
        <v>467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2"/>
  <headerFooter alignWithMargins="0">
    <oddHeader>&amp;L&amp;"Arial,Grassetto"&amp;20Comunali 2019&amp;"Arial,Normale"&amp;10
&amp;R&amp;"Arial,Grassetto"&amp;20&amp;A</oddHeader>
    <oddFooter>&amp;L&amp;8&amp;A&amp;R&amp;7&amp;D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C18" sqref="C18:X22"/>
    </sheetView>
  </sheetViews>
  <sheetFormatPr defaultColWidth="10.7109375" defaultRowHeight="16.5" customHeight="1"/>
  <cols>
    <col min="1" max="1" width="3.140625" style="1" bestFit="1" customWidth="1"/>
    <col min="2" max="2" width="27.14062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23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144</v>
      </c>
      <c r="C7" s="148">
        <v>12</v>
      </c>
      <c r="D7" s="149">
        <v>2</v>
      </c>
      <c r="E7" s="150">
        <v>2</v>
      </c>
      <c r="F7" s="149">
        <v>2</v>
      </c>
      <c r="G7" s="150">
        <v>5</v>
      </c>
      <c r="H7" s="149">
        <v>0</v>
      </c>
      <c r="I7" s="150">
        <v>3</v>
      </c>
      <c r="J7" s="149">
        <v>0</v>
      </c>
      <c r="K7" s="150">
        <v>7</v>
      </c>
      <c r="L7" s="149">
        <v>0</v>
      </c>
      <c r="M7" s="150">
        <v>4</v>
      </c>
      <c r="N7" s="149">
        <v>2</v>
      </c>
      <c r="O7" s="150">
        <v>4</v>
      </c>
      <c r="P7" s="149">
        <v>3</v>
      </c>
      <c r="Q7" s="150">
        <v>4</v>
      </c>
      <c r="R7" s="149">
        <v>2</v>
      </c>
      <c r="S7" s="150">
        <v>0</v>
      </c>
      <c r="T7" s="149">
        <v>5</v>
      </c>
      <c r="U7" s="150">
        <v>1</v>
      </c>
      <c r="V7" s="149">
        <v>1</v>
      </c>
      <c r="W7" s="150">
        <v>0</v>
      </c>
      <c r="X7" s="149">
        <v>1</v>
      </c>
      <c r="Y7" s="94">
        <f>SUM(C7:X7)</f>
        <v>60</v>
      </c>
      <c r="Z7" s="25">
        <f>Y7+'consiglio comunale'!$M$28</f>
        <v>723</v>
      </c>
    </row>
    <row r="8" spans="1:26" ht="16.5" customHeight="1" thickBot="1">
      <c r="A8" s="61">
        <v>2</v>
      </c>
      <c r="B8" s="107" t="s">
        <v>145</v>
      </c>
      <c r="C8" s="151">
        <v>1</v>
      </c>
      <c r="D8" s="147">
        <v>1</v>
      </c>
      <c r="E8" s="146">
        <v>1</v>
      </c>
      <c r="F8" s="147">
        <v>0</v>
      </c>
      <c r="G8" s="146">
        <v>0</v>
      </c>
      <c r="H8" s="147">
        <v>0</v>
      </c>
      <c r="I8" s="146">
        <v>1</v>
      </c>
      <c r="J8" s="147">
        <v>4</v>
      </c>
      <c r="K8" s="146">
        <v>0</v>
      </c>
      <c r="L8" s="147">
        <v>0</v>
      </c>
      <c r="M8" s="146">
        <v>8</v>
      </c>
      <c r="N8" s="147">
        <v>2</v>
      </c>
      <c r="O8" s="146">
        <v>0</v>
      </c>
      <c r="P8" s="147">
        <v>0</v>
      </c>
      <c r="Q8" s="146">
        <v>1</v>
      </c>
      <c r="R8" s="147">
        <v>3</v>
      </c>
      <c r="S8" s="146">
        <v>0</v>
      </c>
      <c r="T8" s="147">
        <v>3</v>
      </c>
      <c r="U8" s="146">
        <v>5</v>
      </c>
      <c r="V8" s="147">
        <v>0</v>
      </c>
      <c r="W8" s="146">
        <v>0</v>
      </c>
      <c r="X8" s="147">
        <v>0</v>
      </c>
      <c r="Y8" s="94">
        <f aca="true" t="shared" si="0" ref="Y8:Y17">SUM(C8:X8)</f>
        <v>30</v>
      </c>
      <c r="Z8" s="25">
        <f>Y8+'consiglio comunale'!$M$28</f>
        <v>693</v>
      </c>
    </row>
    <row r="9" spans="1:26" ht="16.5" customHeight="1" thickBot="1">
      <c r="A9" s="61">
        <v>3</v>
      </c>
      <c r="B9" s="107" t="s">
        <v>146</v>
      </c>
      <c r="C9" s="151">
        <v>6</v>
      </c>
      <c r="D9" s="147">
        <v>4</v>
      </c>
      <c r="E9" s="146">
        <v>1</v>
      </c>
      <c r="F9" s="147">
        <v>0</v>
      </c>
      <c r="G9" s="146">
        <v>2</v>
      </c>
      <c r="H9" s="147">
        <v>0</v>
      </c>
      <c r="I9" s="146">
        <v>2</v>
      </c>
      <c r="J9" s="147">
        <v>5</v>
      </c>
      <c r="K9" s="146">
        <v>0</v>
      </c>
      <c r="L9" s="147">
        <v>0</v>
      </c>
      <c r="M9" s="146">
        <v>0</v>
      </c>
      <c r="N9" s="147">
        <v>6</v>
      </c>
      <c r="O9" s="146">
        <v>0</v>
      </c>
      <c r="P9" s="147">
        <v>1</v>
      </c>
      <c r="Q9" s="146">
        <v>1</v>
      </c>
      <c r="R9" s="147">
        <v>1</v>
      </c>
      <c r="S9" s="146">
        <v>0</v>
      </c>
      <c r="T9" s="147">
        <v>0</v>
      </c>
      <c r="U9" s="146">
        <v>1</v>
      </c>
      <c r="V9" s="147">
        <v>0</v>
      </c>
      <c r="W9" s="146">
        <v>3</v>
      </c>
      <c r="X9" s="147">
        <v>1</v>
      </c>
      <c r="Y9" s="94">
        <f t="shared" si="0"/>
        <v>34</v>
      </c>
      <c r="Z9" s="25">
        <f>Y9+'consiglio comunale'!$M$28</f>
        <v>697</v>
      </c>
    </row>
    <row r="10" spans="1:26" ht="16.5" customHeight="1" thickBot="1">
      <c r="A10" s="61">
        <v>4</v>
      </c>
      <c r="B10" s="107" t="s">
        <v>147</v>
      </c>
      <c r="C10" s="151">
        <v>5</v>
      </c>
      <c r="D10" s="147">
        <v>1</v>
      </c>
      <c r="E10" s="146">
        <v>5</v>
      </c>
      <c r="F10" s="147">
        <v>5</v>
      </c>
      <c r="G10" s="146">
        <v>1</v>
      </c>
      <c r="H10" s="147">
        <v>2</v>
      </c>
      <c r="I10" s="146">
        <v>7</v>
      </c>
      <c r="J10" s="147">
        <v>1</v>
      </c>
      <c r="K10" s="146">
        <v>17</v>
      </c>
      <c r="L10" s="147">
        <v>0</v>
      </c>
      <c r="M10" s="146">
        <v>5</v>
      </c>
      <c r="N10" s="147">
        <v>6</v>
      </c>
      <c r="O10" s="146">
        <v>9</v>
      </c>
      <c r="P10" s="147">
        <v>1</v>
      </c>
      <c r="Q10" s="146">
        <v>4</v>
      </c>
      <c r="R10" s="147">
        <v>5</v>
      </c>
      <c r="S10" s="146">
        <v>1</v>
      </c>
      <c r="T10" s="147">
        <v>5</v>
      </c>
      <c r="U10" s="146">
        <v>1</v>
      </c>
      <c r="V10" s="147">
        <v>0</v>
      </c>
      <c r="W10" s="146">
        <v>0</v>
      </c>
      <c r="X10" s="147">
        <v>0</v>
      </c>
      <c r="Y10" s="94">
        <f t="shared" si="0"/>
        <v>81</v>
      </c>
      <c r="Z10" s="25">
        <f>Y10+'consiglio comunale'!$M$28</f>
        <v>744</v>
      </c>
    </row>
    <row r="11" spans="1:26" ht="16.5" customHeight="1" thickBot="1">
      <c r="A11" s="61">
        <v>5</v>
      </c>
      <c r="B11" s="107" t="s">
        <v>148</v>
      </c>
      <c r="C11" s="151">
        <v>2</v>
      </c>
      <c r="D11" s="147">
        <v>0</v>
      </c>
      <c r="E11" s="146">
        <v>1</v>
      </c>
      <c r="F11" s="147">
        <v>0</v>
      </c>
      <c r="G11" s="146">
        <v>0</v>
      </c>
      <c r="H11" s="147">
        <v>0</v>
      </c>
      <c r="I11" s="146">
        <v>1</v>
      </c>
      <c r="J11" s="147">
        <v>2</v>
      </c>
      <c r="K11" s="146">
        <v>0</v>
      </c>
      <c r="L11" s="147">
        <v>0</v>
      </c>
      <c r="M11" s="146">
        <v>5</v>
      </c>
      <c r="N11" s="147">
        <v>0</v>
      </c>
      <c r="O11" s="146">
        <v>0</v>
      </c>
      <c r="P11" s="147">
        <v>0</v>
      </c>
      <c r="Q11" s="146">
        <v>0</v>
      </c>
      <c r="R11" s="147">
        <v>0</v>
      </c>
      <c r="S11" s="146">
        <v>0</v>
      </c>
      <c r="T11" s="147">
        <v>0</v>
      </c>
      <c r="U11" s="146">
        <v>1</v>
      </c>
      <c r="V11" s="147">
        <v>0</v>
      </c>
      <c r="W11" s="146">
        <v>0</v>
      </c>
      <c r="X11" s="147">
        <v>0</v>
      </c>
      <c r="Y11" s="94">
        <f t="shared" si="0"/>
        <v>12</v>
      </c>
      <c r="Z11" s="25">
        <f>Y11+'consiglio comunale'!$M$28</f>
        <v>675</v>
      </c>
    </row>
    <row r="12" spans="1:26" ht="16.5" customHeight="1" thickBot="1">
      <c r="A12" s="61">
        <v>6</v>
      </c>
      <c r="B12" s="107" t="s">
        <v>149</v>
      </c>
      <c r="C12" s="151">
        <v>1</v>
      </c>
      <c r="D12" s="147">
        <v>0</v>
      </c>
      <c r="E12" s="146">
        <v>1</v>
      </c>
      <c r="F12" s="147">
        <v>0</v>
      </c>
      <c r="G12" s="146">
        <v>0</v>
      </c>
      <c r="H12" s="147">
        <v>0</v>
      </c>
      <c r="I12" s="146">
        <v>0</v>
      </c>
      <c r="J12" s="147">
        <v>0</v>
      </c>
      <c r="K12" s="146">
        <v>1</v>
      </c>
      <c r="L12" s="147">
        <v>0</v>
      </c>
      <c r="M12" s="146">
        <v>0</v>
      </c>
      <c r="N12" s="147">
        <v>3</v>
      </c>
      <c r="O12" s="146">
        <v>0</v>
      </c>
      <c r="P12" s="147">
        <v>0</v>
      </c>
      <c r="Q12" s="146">
        <v>1</v>
      </c>
      <c r="R12" s="147">
        <v>0</v>
      </c>
      <c r="S12" s="146">
        <v>0</v>
      </c>
      <c r="T12" s="147">
        <v>0</v>
      </c>
      <c r="U12" s="146">
        <v>0</v>
      </c>
      <c r="V12" s="147">
        <v>0</v>
      </c>
      <c r="W12" s="146">
        <v>0</v>
      </c>
      <c r="X12" s="147">
        <v>0</v>
      </c>
      <c r="Y12" s="94">
        <f t="shared" si="0"/>
        <v>7</v>
      </c>
      <c r="Z12" s="25">
        <f>Y12+'consiglio comunale'!$M$28</f>
        <v>670</v>
      </c>
    </row>
    <row r="13" spans="1:26" ht="16.5" customHeight="1" thickBot="1">
      <c r="A13" s="61">
        <v>7</v>
      </c>
      <c r="B13" s="107" t="s">
        <v>150</v>
      </c>
      <c r="C13" s="151">
        <v>2</v>
      </c>
      <c r="D13" s="147">
        <v>0</v>
      </c>
      <c r="E13" s="146">
        <v>4</v>
      </c>
      <c r="F13" s="147">
        <v>0</v>
      </c>
      <c r="G13" s="146">
        <v>0</v>
      </c>
      <c r="H13" s="147">
        <v>0</v>
      </c>
      <c r="I13" s="146">
        <v>0</v>
      </c>
      <c r="J13" s="147">
        <v>0</v>
      </c>
      <c r="K13" s="146">
        <v>3</v>
      </c>
      <c r="L13" s="147">
        <v>0</v>
      </c>
      <c r="M13" s="146">
        <v>0</v>
      </c>
      <c r="N13" s="147">
        <v>0</v>
      </c>
      <c r="O13" s="146">
        <v>0</v>
      </c>
      <c r="P13" s="147">
        <v>0</v>
      </c>
      <c r="Q13" s="146">
        <v>0</v>
      </c>
      <c r="R13" s="147">
        <v>0</v>
      </c>
      <c r="S13" s="146">
        <v>0</v>
      </c>
      <c r="T13" s="147">
        <v>0</v>
      </c>
      <c r="U13" s="146">
        <v>0</v>
      </c>
      <c r="V13" s="147">
        <v>0</v>
      </c>
      <c r="W13" s="146">
        <v>0</v>
      </c>
      <c r="X13" s="147">
        <v>0</v>
      </c>
      <c r="Y13" s="94">
        <f t="shared" si="0"/>
        <v>9</v>
      </c>
      <c r="Z13" s="25">
        <f>Y13+'consiglio comunale'!$M$28</f>
        <v>672</v>
      </c>
    </row>
    <row r="14" spans="1:26" ht="16.5" customHeight="1" thickBot="1">
      <c r="A14" s="61">
        <v>8</v>
      </c>
      <c r="B14" s="107" t="s">
        <v>151</v>
      </c>
      <c r="C14" s="151">
        <v>0</v>
      </c>
      <c r="D14" s="147">
        <v>0</v>
      </c>
      <c r="E14" s="146">
        <v>0</v>
      </c>
      <c r="F14" s="147">
        <v>0</v>
      </c>
      <c r="G14" s="146">
        <v>1</v>
      </c>
      <c r="H14" s="147">
        <v>0</v>
      </c>
      <c r="I14" s="146">
        <v>1</v>
      </c>
      <c r="J14" s="147">
        <v>0</v>
      </c>
      <c r="K14" s="146">
        <v>0</v>
      </c>
      <c r="L14" s="147">
        <v>0</v>
      </c>
      <c r="M14" s="146">
        <v>0</v>
      </c>
      <c r="N14" s="147">
        <v>0</v>
      </c>
      <c r="O14" s="146">
        <v>0</v>
      </c>
      <c r="P14" s="147">
        <v>1</v>
      </c>
      <c r="Q14" s="146">
        <v>0</v>
      </c>
      <c r="R14" s="147">
        <v>0</v>
      </c>
      <c r="S14" s="146">
        <v>0</v>
      </c>
      <c r="T14" s="147">
        <v>0</v>
      </c>
      <c r="U14" s="146">
        <v>0</v>
      </c>
      <c r="V14" s="147">
        <v>0</v>
      </c>
      <c r="W14" s="146">
        <v>0</v>
      </c>
      <c r="X14" s="147">
        <v>0</v>
      </c>
      <c r="Y14" s="94">
        <f t="shared" si="0"/>
        <v>3</v>
      </c>
      <c r="Z14" s="25">
        <f>Y14+'consiglio comunale'!$M$28</f>
        <v>666</v>
      </c>
    </row>
    <row r="15" spans="1:26" ht="16.5" customHeight="1" thickBot="1">
      <c r="A15" s="61">
        <v>9</v>
      </c>
      <c r="B15" s="107" t="s">
        <v>152</v>
      </c>
      <c r="C15" s="151">
        <v>0</v>
      </c>
      <c r="D15" s="147">
        <v>2</v>
      </c>
      <c r="E15" s="146">
        <v>0</v>
      </c>
      <c r="F15" s="147">
        <v>0</v>
      </c>
      <c r="G15" s="146">
        <v>0</v>
      </c>
      <c r="H15" s="147">
        <v>1</v>
      </c>
      <c r="I15" s="146">
        <v>0</v>
      </c>
      <c r="J15" s="147">
        <v>0</v>
      </c>
      <c r="K15" s="146">
        <v>0</v>
      </c>
      <c r="L15" s="147">
        <v>0</v>
      </c>
      <c r="M15" s="146">
        <v>0</v>
      </c>
      <c r="N15" s="147">
        <v>0</v>
      </c>
      <c r="O15" s="146">
        <v>0</v>
      </c>
      <c r="P15" s="147">
        <v>0</v>
      </c>
      <c r="Q15" s="146">
        <v>0</v>
      </c>
      <c r="R15" s="147">
        <v>0</v>
      </c>
      <c r="S15" s="146">
        <v>0</v>
      </c>
      <c r="T15" s="147">
        <v>1</v>
      </c>
      <c r="U15" s="146">
        <v>0</v>
      </c>
      <c r="V15" s="147">
        <v>0</v>
      </c>
      <c r="W15" s="146">
        <v>0</v>
      </c>
      <c r="X15" s="147">
        <v>0</v>
      </c>
      <c r="Y15" s="94">
        <f t="shared" si="0"/>
        <v>4</v>
      </c>
      <c r="Z15" s="25">
        <f>Y15+'consiglio comunale'!$M$28</f>
        <v>667</v>
      </c>
    </row>
    <row r="16" spans="1:26" ht="16.5" customHeight="1" thickBot="1">
      <c r="A16" s="61">
        <v>10</v>
      </c>
      <c r="B16" s="107" t="s">
        <v>153</v>
      </c>
      <c r="C16" s="151">
        <v>0</v>
      </c>
      <c r="D16" s="147">
        <v>0</v>
      </c>
      <c r="E16" s="146">
        <v>0</v>
      </c>
      <c r="F16" s="147">
        <v>0</v>
      </c>
      <c r="G16" s="146">
        <v>0</v>
      </c>
      <c r="H16" s="147">
        <v>0</v>
      </c>
      <c r="I16" s="146">
        <v>0</v>
      </c>
      <c r="J16" s="147">
        <v>0</v>
      </c>
      <c r="K16" s="146">
        <v>0</v>
      </c>
      <c r="L16" s="147">
        <v>0</v>
      </c>
      <c r="M16" s="146">
        <v>0</v>
      </c>
      <c r="N16" s="147">
        <v>0</v>
      </c>
      <c r="O16" s="146">
        <v>0</v>
      </c>
      <c r="P16" s="147">
        <v>0</v>
      </c>
      <c r="Q16" s="146">
        <v>0</v>
      </c>
      <c r="R16" s="147">
        <v>0</v>
      </c>
      <c r="S16" s="146">
        <v>0</v>
      </c>
      <c r="T16" s="147">
        <v>0</v>
      </c>
      <c r="U16" s="146">
        <v>0</v>
      </c>
      <c r="V16" s="147">
        <v>0</v>
      </c>
      <c r="W16" s="146">
        <v>0</v>
      </c>
      <c r="X16" s="147">
        <v>0</v>
      </c>
      <c r="Y16" s="94">
        <f t="shared" si="0"/>
        <v>0</v>
      </c>
      <c r="Z16" s="25">
        <f>Y16+'consiglio comunale'!$M$28</f>
        <v>663</v>
      </c>
    </row>
    <row r="17" spans="1:26" ht="16.5" customHeight="1" thickBot="1">
      <c r="A17" s="61">
        <v>11</v>
      </c>
      <c r="B17" s="107" t="s">
        <v>154</v>
      </c>
      <c r="C17" s="151">
        <v>10</v>
      </c>
      <c r="D17" s="147">
        <v>2</v>
      </c>
      <c r="E17" s="146">
        <v>3</v>
      </c>
      <c r="F17" s="147">
        <v>8</v>
      </c>
      <c r="G17" s="146">
        <v>0</v>
      </c>
      <c r="H17" s="147">
        <v>1</v>
      </c>
      <c r="I17" s="146">
        <v>0</v>
      </c>
      <c r="J17" s="147">
        <v>1</v>
      </c>
      <c r="K17" s="146">
        <v>6</v>
      </c>
      <c r="L17" s="147">
        <v>0</v>
      </c>
      <c r="M17" s="146">
        <v>1</v>
      </c>
      <c r="N17" s="147">
        <v>2</v>
      </c>
      <c r="O17" s="146">
        <v>2</v>
      </c>
      <c r="P17" s="147">
        <v>2</v>
      </c>
      <c r="Q17" s="146">
        <v>2</v>
      </c>
      <c r="R17" s="147">
        <v>0</v>
      </c>
      <c r="S17" s="146">
        <v>1</v>
      </c>
      <c r="T17" s="147">
        <v>3</v>
      </c>
      <c r="U17" s="146">
        <v>0</v>
      </c>
      <c r="V17" s="147">
        <v>0</v>
      </c>
      <c r="W17" s="146">
        <v>1</v>
      </c>
      <c r="X17" s="147">
        <v>0</v>
      </c>
      <c r="Y17" s="94">
        <f t="shared" si="0"/>
        <v>45</v>
      </c>
      <c r="Z17" s="25">
        <f>Y17+'consiglio comunale'!$M$28</f>
        <v>708</v>
      </c>
    </row>
    <row r="18" spans="1:26" ht="16.5" customHeight="1" thickBot="1">
      <c r="A18" s="61">
        <v>12</v>
      </c>
      <c r="B18" s="107"/>
      <c r="C18" s="151"/>
      <c r="D18" s="147"/>
      <c r="E18" s="146"/>
      <c r="F18" s="147"/>
      <c r="G18" s="146"/>
      <c r="H18" s="147"/>
      <c r="I18" s="146"/>
      <c r="J18" s="147"/>
      <c r="K18" s="146"/>
      <c r="L18" s="147"/>
      <c r="M18" s="146"/>
      <c r="N18" s="147"/>
      <c r="O18" s="146"/>
      <c r="P18" s="147"/>
      <c r="Q18" s="146"/>
      <c r="R18" s="147"/>
      <c r="S18" s="146"/>
      <c r="T18" s="147"/>
      <c r="U18" s="146"/>
      <c r="V18" s="147"/>
      <c r="W18" s="146"/>
      <c r="X18" s="147"/>
      <c r="Y18" s="94"/>
      <c r="Z18" s="25"/>
    </row>
    <row r="19" spans="1:26" ht="16.5" customHeight="1" thickBot="1">
      <c r="A19" s="61">
        <v>13</v>
      </c>
      <c r="B19" s="107"/>
      <c r="C19" s="151"/>
      <c r="D19" s="147"/>
      <c r="E19" s="146"/>
      <c r="F19" s="147"/>
      <c r="G19" s="146"/>
      <c r="H19" s="147"/>
      <c r="I19" s="146"/>
      <c r="J19" s="147"/>
      <c r="K19" s="146"/>
      <c r="L19" s="147"/>
      <c r="M19" s="146"/>
      <c r="N19" s="147"/>
      <c r="O19" s="146"/>
      <c r="P19" s="147"/>
      <c r="Q19" s="146"/>
      <c r="R19" s="147"/>
      <c r="S19" s="146"/>
      <c r="T19" s="147"/>
      <c r="U19" s="146"/>
      <c r="V19" s="147"/>
      <c r="W19" s="146"/>
      <c r="X19" s="147"/>
      <c r="Y19" s="94"/>
      <c r="Z19" s="25"/>
    </row>
    <row r="20" spans="1:26" ht="16.5" customHeight="1" thickBot="1">
      <c r="A20" s="61">
        <v>14</v>
      </c>
      <c r="B20" s="107"/>
      <c r="C20" s="151"/>
      <c r="D20" s="147"/>
      <c r="E20" s="146"/>
      <c r="F20" s="147"/>
      <c r="G20" s="146"/>
      <c r="H20" s="147"/>
      <c r="I20" s="146"/>
      <c r="J20" s="147"/>
      <c r="K20" s="146"/>
      <c r="L20" s="147"/>
      <c r="M20" s="146"/>
      <c r="N20" s="147"/>
      <c r="O20" s="146"/>
      <c r="P20" s="147"/>
      <c r="Q20" s="146"/>
      <c r="R20" s="147"/>
      <c r="S20" s="146"/>
      <c r="T20" s="147"/>
      <c r="U20" s="146"/>
      <c r="V20" s="147"/>
      <c r="W20" s="146"/>
      <c r="X20" s="147"/>
      <c r="Y20" s="94"/>
      <c r="Z20" s="25"/>
    </row>
    <row r="21" spans="1:26" ht="16.5" customHeight="1" thickBot="1">
      <c r="A21" s="61">
        <v>15</v>
      </c>
      <c r="B21" s="107"/>
      <c r="C21" s="151"/>
      <c r="D21" s="147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146"/>
      <c r="P21" s="147"/>
      <c r="Q21" s="146"/>
      <c r="R21" s="147"/>
      <c r="S21" s="146"/>
      <c r="T21" s="147"/>
      <c r="U21" s="146"/>
      <c r="V21" s="147"/>
      <c r="W21" s="146"/>
      <c r="X21" s="147"/>
      <c r="Y21" s="94"/>
      <c r="Z21" s="25"/>
    </row>
    <row r="22" spans="1:26" ht="16.5" customHeight="1" thickBot="1">
      <c r="A22" s="61">
        <v>16</v>
      </c>
      <c r="B22" s="107"/>
      <c r="C22" s="151"/>
      <c r="D22" s="147"/>
      <c r="E22" s="146"/>
      <c r="F22" s="147"/>
      <c r="G22" s="146"/>
      <c r="H22" s="147"/>
      <c r="I22" s="146"/>
      <c r="J22" s="147"/>
      <c r="K22" s="146"/>
      <c r="L22" s="147"/>
      <c r="M22" s="146"/>
      <c r="N22" s="147"/>
      <c r="O22" s="146"/>
      <c r="P22" s="147"/>
      <c r="Q22" s="146"/>
      <c r="R22" s="147"/>
      <c r="S22" s="146"/>
      <c r="T22" s="147"/>
      <c r="U22" s="146"/>
      <c r="V22" s="147"/>
      <c r="W22" s="146"/>
      <c r="X22" s="147"/>
      <c r="Y22" s="94"/>
      <c r="Z22" s="25"/>
    </row>
    <row r="23" spans="3:25" ht="16.5" customHeight="1">
      <c r="C23" s="95">
        <f aca="true" t="shared" si="1" ref="C23:X23">SUM(C7:C22)</f>
        <v>39</v>
      </c>
      <c r="D23" s="96">
        <f t="shared" si="1"/>
        <v>12</v>
      </c>
      <c r="E23" s="96">
        <f t="shared" si="1"/>
        <v>18</v>
      </c>
      <c r="F23" s="96">
        <f t="shared" si="1"/>
        <v>15</v>
      </c>
      <c r="G23" s="96">
        <f t="shared" si="1"/>
        <v>9</v>
      </c>
      <c r="H23" s="96">
        <f t="shared" si="1"/>
        <v>4</v>
      </c>
      <c r="I23" s="96">
        <f t="shared" si="1"/>
        <v>15</v>
      </c>
      <c r="J23" s="96">
        <f t="shared" si="1"/>
        <v>13</v>
      </c>
      <c r="K23" s="96">
        <f t="shared" si="1"/>
        <v>34</v>
      </c>
      <c r="L23" s="96">
        <f t="shared" si="1"/>
        <v>0</v>
      </c>
      <c r="M23" s="96">
        <f t="shared" si="1"/>
        <v>23</v>
      </c>
      <c r="N23" s="96">
        <f t="shared" si="1"/>
        <v>21</v>
      </c>
      <c r="O23" s="96">
        <f t="shared" si="1"/>
        <v>15</v>
      </c>
      <c r="P23" s="96">
        <f t="shared" si="1"/>
        <v>8</v>
      </c>
      <c r="Q23" s="96">
        <f t="shared" si="1"/>
        <v>13</v>
      </c>
      <c r="R23" s="96">
        <f t="shared" si="1"/>
        <v>11</v>
      </c>
      <c r="S23" s="96">
        <f t="shared" si="1"/>
        <v>2</v>
      </c>
      <c r="T23" s="96">
        <f t="shared" si="1"/>
        <v>17</v>
      </c>
      <c r="U23" s="96">
        <f t="shared" si="1"/>
        <v>9</v>
      </c>
      <c r="V23" s="96">
        <f t="shared" si="1"/>
        <v>1</v>
      </c>
      <c r="W23" s="96">
        <f t="shared" si="1"/>
        <v>4</v>
      </c>
      <c r="X23" s="96">
        <f t="shared" si="1"/>
        <v>2</v>
      </c>
      <c r="Y23" s="27">
        <f>SUM(C23:X23)</f>
        <v>285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headerFooter alignWithMargins="0">
    <oddHeader>&amp;L&amp;"Arial,Grassetto"&amp;20Comunali 2019&amp;R&amp;"Arial,Grassetto"&amp;20&amp;A</oddHeader>
    <oddFooter>&amp;L&amp;8&amp;A&amp;R&amp;8&amp;D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W29" sqref="W29"/>
    </sheetView>
  </sheetViews>
  <sheetFormatPr defaultColWidth="10.7109375" defaultRowHeight="16.5" customHeight="1"/>
  <cols>
    <col min="1" max="1" width="3.140625" style="1" bestFit="1" customWidth="1"/>
    <col min="2" max="2" width="32.2812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24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132</v>
      </c>
      <c r="C7" s="148">
        <v>3</v>
      </c>
      <c r="D7" s="149">
        <v>3</v>
      </c>
      <c r="E7" s="150">
        <v>1</v>
      </c>
      <c r="F7" s="149">
        <v>5</v>
      </c>
      <c r="G7" s="150">
        <v>4</v>
      </c>
      <c r="H7" s="149">
        <v>2</v>
      </c>
      <c r="I7" s="150">
        <v>2</v>
      </c>
      <c r="J7" s="149">
        <v>4</v>
      </c>
      <c r="K7" s="150">
        <v>6</v>
      </c>
      <c r="L7" s="149">
        <v>0</v>
      </c>
      <c r="M7" s="150">
        <v>4</v>
      </c>
      <c r="N7" s="149">
        <v>3</v>
      </c>
      <c r="O7" s="150">
        <v>1</v>
      </c>
      <c r="P7" s="149">
        <v>3</v>
      </c>
      <c r="Q7" s="150">
        <v>5</v>
      </c>
      <c r="R7" s="149">
        <v>4</v>
      </c>
      <c r="S7" s="150">
        <v>1</v>
      </c>
      <c r="T7" s="149">
        <v>0</v>
      </c>
      <c r="U7" s="150">
        <v>6</v>
      </c>
      <c r="V7" s="149">
        <v>0</v>
      </c>
      <c r="W7" s="150">
        <v>2</v>
      </c>
      <c r="X7" s="149">
        <v>0</v>
      </c>
      <c r="Y7" s="94">
        <f>SUM(C7:X7)</f>
        <v>59</v>
      </c>
      <c r="Z7" s="25">
        <f>Y7+'consiglio comunale'!$N$28</f>
        <v>1874</v>
      </c>
    </row>
    <row r="8" spans="1:26" ht="16.5" customHeight="1" thickBot="1">
      <c r="A8" s="61">
        <v>2</v>
      </c>
      <c r="B8" s="107" t="s">
        <v>133</v>
      </c>
      <c r="C8" s="151">
        <v>2</v>
      </c>
      <c r="D8" s="147">
        <v>0</v>
      </c>
      <c r="E8" s="146">
        <v>0</v>
      </c>
      <c r="F8" s="147">
        <v>1</v>
      </c>
      <c r="G8" s="146">
        <v>5</v>
      </c>
      <c r="H8" s="147">
        <v>4</v>
      </c>
      <c r="I8" s="146">
        <v>0</v>
      </c>
      <c r="J8" s="147">
        <v>1</v>
      </c>
      <c r="K8" s="146">
        <v>0</v>
      </c>
      <c r="L8" s="147">
        <v>0</v>
      </c>
      <c r="M8" s="146">
        <v>3</v>
      </c>
      <c r="N8" s="147">
        <v>0</v>
      </c>
      <c r="O8" s="146">
        <v>2</v>
      </c>
      <c r="P8" s="147">
        <v>1</v>
      </c>
      <c r="Q8" s="146">
        <v>2</v>
      </c>
      <c r="R8" s="147">
        <v>0</v>
      </c>
      <c r="S8" s="146">
        <v>0</v>
      </c>
      <c r="T8" s="147">
        <v>4</v>
      </c>
      <c r="U8" s="146">
        <v>2</v>
      </c>
      <c r="V8" s="147">
        <v>0</v>
      </c>
      <c r="W8" s="146">
        <v>0</v>
      </c>
      <c r="X8" s="147">
        <v>1</v>
      </c>
      <c r="Y8" s="94">
        <f aca="true" t="shared" si="0" ref="Y8:Y18">SUM(C8:X8)</f>
        <v>28</v>
      </c>
      <c r="Z8" s="25">
        <f>Y8+'consiglio comunale'!$N$28</f>
        <v>1843</v>
      </c>
    </row>
    <row r="9" spans="1:26" ht="16.5" customHeight="1" thickBot="1">
      <c r="A9" s="61">
        <v>3</v>
      </c>
      <c r="B9" s="107" t="s">
        <v>134</v>
      </c>
      <c r="C9" s="151">
        <v>0</v>
      </c>
      <c r="D9" s="147">
        <v>0</v>
      </c>
      <c r="E9" s="146">
        <v>0</v>
      </c>
      <c r="F9" s="147">
        <v>0</v>
      </c>
      <c r="G9" s="146">
        <v>4</v>
      </c>
      <c r="H9" s="147">
        <v>8</v>
      </c>
      <c r="I9" s="146">
        <v>0</v>
      </c>
      <c r="J9" s="147">
        <v>1</v>
      </c>
      <c r="K9" s="146">
        <v>2</v>
      </c>
      <c r="L9" s="147">
        <v>0</v>
      </c>
      <c r="M9" s="146">
        <v>0</v>
      </c>
      <c r="N9" s="147">
        <v>2</v>
      </c>
      <c r="O9" s="146">
        <v>1</v>
      </c>
      <c r="P9" s="147">
        <v>3</v>
      </c>
      <c r="Q9" s="146">
        <v>0</v>
      </c>
      <c r="R9" s="147">
        <v>2</v>
      </c>
      <c r="S9" s="146">
        <v>1</v>
      </c>
      <c r="T9" s="147">
        <v>0</v>
      </c>
      <c r="U9" s="146">
        <v>0</v>
      </c>
      <c r="V9" s="147">
        <v>0</v>
      </c>
      <c r="W9" s="146">
        <v>0</v>
      </c>
      <c r="X9" s="147">
        <v>0</v>
      </c>
      <c r="Y9" s="94">
        <f t="shared" si="0"/>
        <v>24</v>
      </c>
      <c r="Z9" s="25">
        <f>Y9+'consiglio comunale'!$N$28</f>
        <v>1839</v>
      </c>
    </row>
    <row r="10" spans="1:26" ht="16.5" customHeight="1" thickBot="1">
      <c r="A10" s="61">
        <v>4</v>
      </c>
      <c r="B10" s="107" t="s">
        <v>135</v>
      </c>
      <c r="C10" s="151">
        <v>0</v>
      </c>
      <c r="D10" s="147">
        <v>0</v>
      </c>
      <c r="E10" s="146">
        <v>0</v>
      </c>
      <c r="F10" s="147">
        <v>1</v>
      </c>
      <c r="G10" s="146">
        <v>1</v>
      </c>
      <c r="H10" s="147">
        <v>3</v>
      </c>
      <c r="I10" s="146">
        <v>0</v>
      </c>
      <c r="J10" s="147">
        <v>1</v>
      </c>
      <c r="K10" s="146">
        <v>0</v>
      </c>
      <c r="L10" s="147">
        <v>0</v>
      </c>
      <c r="M10" s="146">
        <v>1</v>
      </c>
      <c r="N10" s="147">
        <v>0</v>
      </c>
      <c r="O10" s="146">
        <v>1</v>
      </c>
      <c r="P10" s="147">
        <v>1</v>
      </c>
      <c r="Q10" s="146">
        <v>1</v>
      </c>
      <c r="R10" s="147">
        <v>0</v>
      </c>
      <c r="S10" s="146">
        <v>0</v>
      </c>
      <c r="T10" s="147">
        <v>0</v>
      </c>
      <c r="U10" s="146">
        <v>0</v>
      </c>
      <c r="V10" s="147">
        <v>0</v>
      </c>
      <c r="W10" s="146">
        <v>0</v>
      </c>
      <c r="X10" s="147">
        <v>0</v>
      </c>
      <c r="Y10" s="94">
        <f t="shared" si="0"/>
        <v>10</v>
      </c>
      <c r="Z10" s="25">
        <f>Y10+'consiglio comunale'!$N$28</f>
        <v>1825</v>
      </c>
    </row>
    <row r="11" spans="1:26" ht="16.5" customHeight="1" thickBot="1">
      <c r="A11" s="61">
        <v>5</v>
      </c>
      <c r="B11" s="107" t="s">
        <v>136</v>
      </c>
      <c r="C11" s="151">
        <v>1</v>
      </c>
      <c r="D11" s="147">
        <v>2</v>
      </c>
      <c r="E11" s="146">
        <v>1</v>
      </c>
      <c r="F11" s="147">
        <v>0</v>
      </c>
      <c r="G11" s="146">
        <v>0</v>
      </c>
      <c r="H11" s="147">
        <v>0</v>
      </c>
      <c r="I11" s="146">
        <v>1</v>
      </c>
      <c r="J11" s="147">
        <v>2</v>
      </c>
      <c r="K11" s="146">
        <v>2</v>
      </c>
      <c r="L11" s="147">
        <v>0</v>
      </c>
      <c r="M11" s="146">
        <v>2</v>
      </c>
      <c r="N11" s="147">
        <v>0</v>
      </c>
      <c r="O11" s="146">
        <v>2</v>
      </c>
      <c r="P11" s="147">
        <v>1</v>
      </c>
      <c r="Q11" s="146">
        <v>1</v>
      </c>
      <c r="R11" s="147">
        <v>0</v>
      </c>
      <c r="S11" s="146">
        <v>1</v>
      </c>
      <c r="T11" s="147">
        <v>0</v>
      </c>
      <c r="U11" s="146">
        <v>2</v>
      </c>
      <c r="V11" s="147">
        <v>0</v>
      </c>
      <c r="W11" s="146">
        <v>0</v>
      </c>
      <c r="X11" s="147">
        <v>1</v>
      </c>
      <c r="Y11" s="94">
        <f t="shared" si="0"/>
        <v>19</v>
      </c>
      <c r="Z11" s="25">
        <f>Y11+'consiglio comunale'!$N$28</f>
        <v>1834</v>
      </c>
    </row>
    <row r="12" spans="1:26" ht="16.5" customHeight="1" thickBot="1">
      <c r="A12" s="61">
        <v>6</v>
      </c>
      <c r="B12" s="107" t="s">
        <v>137</v>
      </c>
      <c r="C12" s="151">
        <v>0</v>
      </c>
      <c r="D12" s="147">
        <v>0</v>
      </c>
      <c r="E12" s="146">
        <v>0</v>
      </c>
      <c r="F12" s="147">
        <v>0</v>
      </c>
      <c r="G12" s="146">
        <v>0</v>
      </c>
      <c r="H12" s="147">
        <v>1</v>
      </c>
      <c r="I12" s="146">
        <v>0</v>
      </c>
      <c r="J12" s="147">
        <v>0</v>
      </c>
      <c r="K12" s="146">
        <v>2</v>
      </c>
      <c r="L12" s="147">
        <v>0</v>
      </c>
      <c r="M12" s="146">
        <v>0</v>
      </c>
      <c r="N12" s="147">
        <v>0</v>
      </c>
      <c r="O12" s="146">
        <v>0</v>
      </c>
      <c r="P12" s="147">
        <v>0</v>
      </c>
      <c r="Q12" s="146">
        <v>0</v>
      </c>
      <c r="R12" s="147">
        <v>0</v>
      </c>
      <c r="S12" s="146">
        <v>0</v>
      </c>
      <c r="T12" s="147">
        <v>1</v>
      </c>
      <c r="U12" s="146">
        <v>0</v>
      </c>
      <c r="V12" s="147">
        <v>0</v>
      </c>
      <c r="W12" s="146">
        <v>0</v>
      </c>
      <c r="X12" s="147">
        <v>1</v>
      </c>
      <c r="Y12" s="94">
        <f t="shared" si="0"/>
        <v>5</v>
      </c>
      <c r="Z12" s="25">
        <f>Y12+'consiglio comunale'!$N$28</f>
        <v>1820</v>
      </c>
    </row>
    <row r="13" spans="1:26" ht="16.5" customHeight="1" thickBot="1">
      <c r="A13" s="61">
        <v>7</v>
      </c>
      <c r="B13" s="107" t="s">
        <v>138</v>
      </c>
      <c r="C13" s="151">
        <v>0</v>
      </c>
      <c r="D13" s="147">
        <v>0</v>
      </c>
      <c r="E13" s="146">
        <v>0</v>
      </c>
      <c r="F13" s="147">
        <v>0</v>
      </c>
      <c r="G13" s="146">
        <v>0</v>
      </c>
      <c r="H13" s="147">
        <v>0</v>
      </c>
      <c r="I13" s="146">
        <v>0</v>
      </c>
      <c r="J13" s="147">
        <v>2</v>
      </c>
      <c r="K13" s="146">
        <v>0</v>
      </c>
      <c r="L13" s="147">
        <v>0</v>
      </c>
      <c r="M13" s="146">
        <v>0</v>
      </c>
      <c r="N13" s="147">
        <v>0</v>
      </c>
      <c r="O13" s="146">
        <v>0</v>
      </c>
      <c r="P13" s="147">
        <v>0</v>
      </c>
      <c r="Q13" s="146">
        <v>0</v>
      </c>
      <c r="R13" s="147">
        <v>0</v>
      </c>
      <c r="S13" s="146">
        <v>0</v>
      </c>
      <c r="T13" s="147">
        <v>0</v>
      </c>
      <c r="U13" s="146">
        <v>1</v>
      </c>
      <c r="V13" s="147">
        <v>0</v>
      </c>
      <c r="W13" s="146">
        <v>0</v>
      </c>
      <c r="X13" s="147">
        <v>0</v>
      </c>
      <c r="Y13" s="94">
        <f t="shared" si="0"/>
        <v>3</v>
      </c>
      <c r="Z13" s="25">
        <f>Y13+'consiglio comunale'!$N$28</f>
        <v>1818</v>
      </c>
    </row>
    <row r="14" spans="1:26" ht="16.5" customHeight="1" thickBot="1">
      <c r="A14" s="61">
        <v>8</v>
      </c>
      <c r="B14" s="107" t="s">
        <v>139</v>
      </c>
      <c r="C14" s="151">
        <v>0</v>
      </c>
      <c r="D14" s="147">
        <v>0</v>
      </c>
      <c r="E14" s="146">
        <v>0</v>
      </c>
      <c r="F14" s="147">
        <v>0</v>
      </c>
      <c r="G14" s="146">
        <v>1</v>
      </c>
      <c r="H14" s="147">
        <v>0</v>
      </c>
      <c r="I14" s="146">
        <v>0</v>
      </c>
      <c r="J14" s="147">
        <v>0</v>
      </c>
      <c r="K14" s="146">
        <v>0</v>
      </c>
      <c r="L14" s="147">
        <v>0</v>
      </c>
      <c r="M14" s="146">
        <v>0</v>
      </c>
      <c r="N14" s="147">
        <v>0</v>
      </c>
      <c r="O14" s="146">
        <v>0</v>
      </c>
      <c r="P14" s="147">
        <v>0</v>
      </c>
      <c r="Q14" s="146">
        <v>0</v>
      </c>
      <c r="R14" s="147">
        <v>0</v>
      </c>
      <c r="S14" s="146">
        <v>0</v>
      </c>
      <c r="T14" s="147">
        <v>0</v>
      </c>
      <c r="U14" s="146">
        <v>0</v>
      </c>
      <c r="V14" s="147">
        <v>0</v>
      </c>
      <c r="W14" s="146">
        <v>0</v>
      </c>
      <c r="X14" s="147">
        <v>0</v>
      </c>
      <c r="Y14" s="94">
        <f t="shared" si="0"/>
        <v>1</v>
      </c>
      <c r="Z14" s="25">
        <f>Y14+'consiglio comunale'!$N$28</f>
        <v>1816</v>
      </c>
    </row>
    <row r="15" spans="1:26" ht="16.5" customHeight="1" thickBot="1">
      <c r="A15" s="61">
        <v>9</v>
      </c>
      <c r="B15" s="107" t="s">
        <v>140</v>
      </c>
      <c r="C15" s="151">
        <v>0</v>
      </c>
      <c r="D15" s="147">
        <v>0</v>
      </c>
      <c r="E15" s="146">
        <v>0</v>
      </c>
      <c r="F15" s="147">
        <v>0</v>
      </c>
      <c r="G15" s="146">
        <v>0</v>
      </c>
      <c r="H15" s="147">
        <v>0</v>
      </c>
      <c r="I15" s="146">
        <v>0</v>
      </c>
      <c r="J15" s="147">
        <v>0</v>
      </c>
      <c r="K15" s="146">
        <v>2</v>
      </c>
      <c r="L15" s="147">
        <v>0</v>
      </c>
      <c r="M15" s="146">
        <v>0</v>
      </c>
      <c r="N15" s="147">
        <v>1</v>
      </c>
      <c r="O15" s="146">
        <v>1</v>
      </c>
      <c r="P15" s="147">
        <v>1</v>
      </c>
      <c r="Q15" s="146">
        <v>1</v>
      </c>
      <c r="R15" s="147">
        <v>0</v>
      </c>
      <c r="S15" s="146">
        <v>14</v>
      </c>
      <c r="T15" s="147">
        <v>0</v>
      </c>
      <c r="U15" s="146">
        <v>1</v>
      </c>
      <c r="V15" s="147">
        <v>0</v>
      </c>
      <c r="W15" s="146">
        <v>0</v>
      </c>
      <c r="X15" s="147">
        <v>0</v>
      </c>
      <c r="Y15" s="94">
        <f t="shared" si="0"/>
        <v>21</v>
      </c>
      <c r="Z15" s="25">
        <f>Y15+'consiglio comunale'!$N$28</f>
        <v>1836</v>
      </c>
    </row>
    <row r="16" spans="1:26" ht="16.5" customHeight="1" thickBot="1">
      <c r="A16" s="61">
        <v>10</v>
      </c>
      <c r="B16" s="107" t="s">
        <v>141</v>
      </c>
      <c r="C16" s="151">
        <v>0</v>
      </c>
      <c r="D16" s="147">
        <v>0</v>
      </c>
      <c r="E16" s="146">
        <v>0</v>
      </c>
      <c r="F16" s="147">
        <v>0</v>
      </c>
      <c r="G16" s="146">
        <v>0</v>
      </c>
      <c r="H16" s="147">
        <v>0</v>
      </c>
      <c r="I16" s="146">
        <v>0</v>
      </c>
      <c r="J16" s="147">
        <v>0</v>
      </c>
      <c r="K16" s="146">
        <v>0</v>
      </c>
      <c r="L16" s="147">
        <v>0</v>
      </c>
      <c r="M16" s="146">
        <v>0</v>
      </c>
      <c r="N16" s="147">
        <v>0</v>
      </c>
      <c r="O16" s="146">
        <v>0</v>
      </c>
      <c r="P16" s="147">
        <v>0</v>
      </c>
      <c r="Q16" s="146">
        <v>0</v>
      </c>
      <c r="R16" s="147">
        <v>0</v>
      </c>
      <c r="S16" s="146">
        <v>0</v>
      </c>
      <c r="T16" s="147">
        <v>0</v>
      </c>
      <c r="U16" s="146">
        <v>0</v>
      </c>
      <c r="V16" s="147">
        <v>0</v>
      </c>
      <c r="W16" s="146">
        <v>0</v>
      </c>
      <c r="X16" s="147">
        <v>0</v>
      </c>
      <c r="Y16" s="94">
        <f t="shared" si="0"/>
        <v>0</v>
      </c>
      <c r="Z16" s="25">
        <f>Y16+'consiglio comunale'!$N$28</f>
        <v>1815</v>
      </c>
    </row>
    <row r="17" spans="1:26" ht="16.5" customHeight="1" thickBot="1">
      <c r="A17" s="61">
        <v>11</v>
      </c>
      <c r="B17" s="107" t="s">
        <v>142</v>
      </c>
      <c r="C17" s="151">
        <v>0</v>
      </c>
      <c r="D17" s="147">
        <v>0</v>
      </c>
      <c r="E17" s="146">
        <v>0</v>
      </c>
      <c r="F17" s="147">
        <v>0</v>
      </c>
      <c r="G17" s="146">
        <v>5</v>
      </c>
      <c r="H17" s="147">
        <v>1</v>
      </c>
      <c r="I17" s="146">
        <v>0</v>
      </c>
      <c r="J17" s="147">
        <v>0</v>
      </c>
      <c r="K17" s="146">
        <v>0</v>
      </c>
      <c r="L17" s="147">
        <v>0</v>
      </c>
      <c r="M17" s="146">
        <v>0</v>
      </c>
      <c r="N17" s="147">
        <v>1</v>
      </c>
      <c r="O17" s="146">
        <v>1</v>
      </c>
      <c r="P17" s="147">
        <v>0</v>
      </c>
      <c r="Q17" s="146">
        <v>1</v>
      </c>
      <c r="R17" s="147">
        <v>0</v>
      </c>
      <c r="S17" s="146">
        <v>0</v>
      </c>
      <c r="T17" s="147">
        <v>2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11</v>
      </c>
      <c r="Z17" s="25">
        <f>Y17+'consiglio comunale'!$N$28</f>
        <v>1826</v>
      </c>
    </row>
    <row r="18" spans="1:26" ht="16.5" customHeight="1" thickBot="1">
      <c r="A18" s="61">
        <v>12</v>
      </c>
      <c r="B18" s="107" t="s">
        <v>143</v>
      </c>
      <c r="C18" s="151">
        <v>0</v>
      </c>
      <c r="D18" s="147">
        <v>0</v>
      </c>
      <c r="E18" s="146">
        <v>0</v>
      </c>
      <c r="F18" s="147">
        <v>1</v>
      </c>
      <c r="G18" s="146">
        <v>0</v>
      </c>
      <c r="H18" s="147">
        <v>1</v>
      </c>
      <c r="I18" s="146">
        <v>0</v>
      </c>
      <c r="J18" s="147">
        <v>0</v>
      </c>
      <c r="K18" s="146">
        <v>0</v>
      </c>
      <c r="L18" s="147">
        <v>0</v>
      </c>
      <c r="M18" s="146">
        <v>0</v>
      </c>
      <c r="N18" s="147">
        <v>2</v>
      </c>
      <c r="O18" s="146">
        <v>0</v>
      </c>
      <c r="P18" s="147">
        <v>0</v>
      </c>
      <c r="Q18" s="146">
        <v>0</v>
      </c>
      <c r="R18" s="147">
        <v>0</v>
      </c>
      <c r="S18" s="146">
        <v>1</v>
      </c>
      <c r="T18" s="147">
        <v>0</v>
      </c>
      <c r="U18" s="146">
        <v>0</v>
      </c>
      <c r="V18" s="147">
        <v>0</v>
      </c>
      <c r="W18" s="146">
        <v>0</v>
      </c>
      <c r="X18" s="147">
        <v>0</v>
      </c>
      <c r="Y18" s="94">
        <f t="shared" si="0"/>
        <v>5</v>
      </c>
      <c r="Z18" s="25">
        <f>Y18+'consiglio comunale'!$N$28</f>
        <v>1820</v>
      </c>
    </row>
    <row r="19" spans="1:26" ht="16.5" customHeight="1" thickBot="1">
      <c r="A19" s="61">
        <v>13</v>
      </c>
      <c r="B19" s="107"/>
      <c r="C19" s="151"/>
      <c r="D19" s="147"/>
      <c r="E19" s="146"/>
      <c r="F19" s="147"/>
      <c r="G19" s="146"/>
      <c r="H19" s="147"/>
      <c r="I19" s="146"/>
      <c r="J19" s="147"/>
      <c r="K19" s="146"/>
      <c r="L19" s="147"/>
      <c r="M19" s="146"/>
      <c r="N19" s="147"/>
      <c r="O19" s="146"/>
      <c r="P19" s="147"/>
      <c r="Q19" s="146"/>
      <c r="R19" s="147"/>
      <c r="S19" s="146"/>
      <c r="T19" s="147"/>
      <c r="U19" s="146"/>
      <c r="V19" s="147"/>
      <c r="W19" s="146"/>
      <c r="X19" s="147"/>
      <c r="Y19" s="94"/>
      <c r="Z19" s="25"/>
    </row>
    <row r="20" spans="1:26" ht="16.5" customHeight="1" thickBot="1">
      <c r="A20" s="61">
        <v>14</v>
      </c>
      <c r="B20" s="107"/>
      <c r="C20" s="151"/>
      <c r="D20" s="147"/>
      <c r="E20" s="146"/>
      <c r="F20" s="147"/>
      <c r="G20" s="146"/>
      <c r="H20" s="147"/>
      <c r="I20" s="146"/>
      <c r="J20" s="147"/>
      <c r="K20" s="146"/>
      <c r="L20" s="147"/>
      <c r="M20" s="146"/>
      <c r="N20" s="147"/>
      <c r="O20" s="146"/>
      <c r="P20" s="147"/>
      <c r="Q20" s="146"/>
      <c r="R20" s="147"/>
      <c r="S20" s="146"/>
      <c r="T20" s="147"/>
      <c r="U20" s="146"/>
      <c r="V20" s="147"/>
      <c r="W20" s="146"/>
      <c r="X20" s="147"/>
      <c r="Y20" s="94"/>
      <c r="Z20" s="25"/>
    </row>
    <row r="21" spans="1:26" ht="16.5" customHeight="1" thickBot="1">
      <c r="A21" s="61">
        <v>15</v>
      </c>
      <c r="B21" s="107"/>
      <c r="C21" s="151"/>
      <c r="D21" s="147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146"/>
      <c r="P21" s="147"/>
      <c r="Q21" s="146"/>
      <c r="R21" s="147"/>
      <c r="S21" s="146"/>
      <c r="T21" s="147"/>
      <c r="U21" s="146"/>
      <c r="V21" s="147"/>
      <c r="W21" s="146"/>
      <c r="X21" s="147"/>
      <c r="Y21" s="94"/>
      <c r="Z21" s="25"/>
    </row>
    <row r="22" spans="1:26" ht="16.5" customHeight="1" thickBot="1">
      <c r="A22" s="61">
        <v>16</v>
      </c>
      <c r="B22" s="107"/>
      <c r="C22" s="151"/>
      <c r="D22" s="147"/>
      <c r="E22" s="146"/>
      <c r="F22" s="147"/>
      <c r="G22" s="146"/>
      <c r="H22" s="147"/>
      <c r="I22" s="146"/>
      <c r="J22" s="147"/>
      <c r="K22" s="146"/>
      <c r="L22" s="147"/>
      <c r="M22" s="146"/>
      <c r="N22" s="147"/>
      <c r="O22" s="146"/>
      <c r="P22" s="147"/>
      <c r="Q22" s="146"/>
      <c r="R22" s="147"/>
      <c r="S22" s="146"/>
      <c r="T22" s="147"/>
      <c r="U22" s="146"/>
      <c r="V22" s="147"/>
      <c r="W22" s="146"/>
      <c r="X22" s="147"/>
      <c r="Y22" s="94"/>
      <c r="Z22" s="25"/>
    </row>
    <row r="23" spans="3:25" ht="16.5" customHeight="1">
      <c r="C23" s="95">
        <f aca="true" t="shared" si="1" ref="C23:X23">SUM(C7:C22)</f>
        <v>6</v>
      </c>
      <c r="D23" s="96">
        <f t="shared" si="1"/>
        <v>5</v>
      </c>
      <c r="E23" s="96">
        <f t="shared" si="1"/>
        <v>2</v>
      </c>
      <c r="F23" s="96">
        <f t="shared" si="1"/>
        <v>8</v>
      </c>
      <c r="G23" s="96">
        <f t="shared" si="1"/>
        <v>20</v>
      </c>
      <c r="H23" s="96">
        <f t="shared" si="1"/>
        <v>20</v>
      </c>
      <c r="I23" s="96">
        <f t="shared" si="1"/>
        <v>3</v>
      </c>
      <c r="J23" s="96">
        <f t="shared" si="1"/>
        <v>11</v>
      </c>
      <c r="K23" s="96">
        <f t="shared" si="1"/>
        <v>14</v>
      </c>
      <c r="L23" s="96">
        <f t="shared" si="1"/>
        <v>0</v>
      </c>
      <c r="M23" s="96">
        <f t="shared" si="1"/>
        <v>10</v>
      </c>
      <c r="N23" s="96">
        <f t="shared" si="1"/>
        <v>9</v>
      </c>
      <c r="O23" s="96">
        <f t="shared" si="1"/>
        <v>9</v>
      </c>
      <c r="P23" s="96">
        <f t="shared" si="1"/>
        <v>10</v>
      </c>
      <c r="Q23" s="96">
        <f t="shared" si="1"/>
        <v>11</v>
      </c>
      <c r="R23" s="96">
        <f t="shared" si="1"/>
        <v>6</v>
      </c>
      <c r="S23" s="96">
        <f t="shared" si="1"/>
        <v>18</v>
      </c>
      <c r="T23" s="96">
        <f t="shared" si="1"/>
        <v>7</v>
      </c>
      <c r="U23" s="96">
        <f t="shared" si="1"/>
        <v>12</v>
      </c>
      <c r="V23" s="96">
        <f t="shared" si="1"/>
        <v>0</v>
      </c>
      <c r="W23" s="96">
        <f t="shared" si="1"/>
        <v>2</v>
      </c>
      <c r="X23" s="96">
        <f t="shared" si="1"/>
        <v>3</v>
      </c>
      <c r="Y23" s="27">
        <f>SUM(C23:X23)</f>
        <v>186</v>
      </c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2"/>
  <headerFooter alignWithMargins="0">
    <oddHeader>&amp;L&amp;"Arial,Grassetto"&amp;20Comunali 2019&amp;R&amp;"Arial,Grassetto"&amp;20&amp;A</oddHeader>
    <oddFooter>&amp;L&amp;8&amp;A&amp;R&amp;8&amp;D &amp;T</oddFooter>
  </headerFooter>
  <ignoredErrors>
    <ignoredError sqref="C23:Y23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tabSelected="1" zoomScale="75" zoomScaleNormal="75" zoomScalePageLayoutView="0" workbookViewId="0" topLeftCell="A1">
      <selection activeCell="L28" sqref="L28"/>
    </sheetView>
  </sheetViews>
  <sheetFormatPr defaultColWidth="10.7109375" defaultRowHeight="16.5" customHeight="1"/>
  <cols>
    <col min="1" max="1" width="3.140625" style="1" bestFit="1" customWidth="1"/>
    <col min="2" max="2" width="43.5742187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25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116</v>
      </c>
      <c r="C7" s="148">
        <v>1</v>
      </c>
      <c r="D7" s="149">
        <v>11</v>
      </c>
      <c r="E7" s="150">
        <v>0</v>
      </c>
      <c r="F7" s="149">
        <v>0</v>
      </c>
      <c r="G7" s="150">
        <v>5</v>
      </c>
      <c r="H7" s="149">
        <v>0</v>
      </c>
      <c r="I7" s="150">
        <v>2</v>
      </c>
      <c r="J7" s="149">
        <v>2</v>
      </c>
      <c r="K7" s="150">
        <v>5</v>
      </c>
      <c r="L7" s="149">
        <v>0</v>
      </c>
      <c r="M7" s="150">
        <v>1</v>
      </c>
      <c r="N7" s="149">
        <v>0</v>
      </c>
      <c r="O7" s="150">
        <v>4</v>
      </c>
      <c r="P7" s="149">
        <v>1</v>
      </c>
      <c r="Q7" s="150">
        <v>3</v>
      </c>
      <c r="R7" s="149">
        <v>5</v>
      </c>
      <c r="S7" s="150">
        <v>1</v>
      </c>
      <c r="T7" s="149">
        <v>8</v>
      </c>
      <c r="U7" s="150">
        <v>0</v>
      </c>
      <c r="V7" s="149">
        <v>3</v>
      </c>
      <c r="W7" s="150">
        <v>1</v>
      </c>
      <c r="X7" s="149">
        <v>3</v>
      </c>
      <c r="Y7" s="94">
        <f>SUM(C7:X7)</f>
        <v>56</v>
      </c>
      <c r="Z7" s="25">
        <f>Y7+'consiglio comunale'!$O$28</f>
        <v>854</v>
      </c>
    </row>
    <row r="8" spans="1:26" ht="16.5" customHeight="1" thickBot="1">
      <c r="A8" s="61">
        <v>2</v>
      </c>
      <c r="B8" s="107" t="s">
        <v>117</v>
      </c>
      <c r="C8" s="151">
        <v>3</v>
      </c>
      <c r="D8" s="147">
        <v>0</v>
      </c>
      <c r="E8" s="146">
        <v>0</v>
      </c>
      <c r="F8" s="147">
        <v>0</v>
      </c>
      <c r="G8" s="146">
        <v>2</v>
      </c>
      <c r="H8" s="147">
        <v>3</v>
      </c>
      <c r="I8" s="146">
        <v>2</v>
      </c>
      <c r="J8" s="147">
        <v>0</v>
      </c>
      <c r="K8" s="146">
        <v>0</v>
      </c>
      <c r="L8" s="147">
        <v>0</v>
      </c>
      <c r="M8" s="146">
        <v>0</v>
      </c>
      <c r="N8" s="147">
        <v>2</v>
      </c>
      <c r="O8" s="146">
        <v>0</v>
      </c>
      <c r="P8" s="147">
        <v>2</v>
      </c>
      <c r="Q8" s="146">
        <v>0</v>
      </c>
      <c r="R8" s="147">
        <v>7</v>
      </c>
      <c r="S8" s="146">
        <v>5</v>
      </c>
      <c r="T8" s="147">
        <v>8</v>
      </c>
      <c r="U8" s="146">
        <v>6</v>
      </c>
      <c r="V8" s="147">
        <v>2</v>
      </c>
      <c r="W8" s="146">
        <v>0</v>
      </c>
      <c r="X8" s="147">
        <v>0</v>
      </c>
      <c r="Y8" s="94">
        <f aca="true" t="shared" si="0" ref="Y8:Y22">SUM(C8:X8)</f>
        <v>42</v>
      </c>
      <c r="Z8" s="25">
        <f>Y8+'consiglio comunale'!$O$28</f>
        <v>840</v>
      </c>
    </row>
    <row r="9" spans="1:26" ht="16.5" customHeight="1" thickBot="1">
      <c r="A9" s="61">
        <v>3</v>
      </c>
      <c r="B9" s="107" t="s">
        <v>118</v>
      </c>
      <c r="C9" s="151">
        <v>0</v>
      </c>
      <c r="D9" s="147">
        <v>0</v>
      </c>
      <c r="E9" s="146">
        <v>0</v>
      </c>
      <c r="F9" s="147">
        <v>0</v>
      </c>
      <c r="G9" s="146">
        <v>0</v>
      </c>
      <c r="H9" s="147">
        <v>1</v>
      </c>
      <c r="I9" s="146">
        <v>0</v>
      </c>
      <c r="J9" s="147">
        <v>0</v>
      </c>
      <c r="K9" s="146">
        <v>0</v>
      </c>
      <c r="L9" s="147">
        <v>0</v>
      </c>
      <c r="M9" s="146">
        <v>0</v>
      </c>
      <c r="N9" s="147">
        <v>0</v>
      </c>
      <c r="O9" s="146">
        <v>0</v>
      </c>
      <c r="P9" s="147">
        <v>1</v>
      </c>
      <c r="Q9" s="146">
        <v>0</v>
      </c>
      <c r="R9" s="147">
        <v>0</v>
      </c>
      <c r="S9" s="146">
        <v>1</v>
      </c>
      <c r="T9" s="147">
        <v>1</v>
      </c>
      <c r="U9" s="146">
        <v>0</v>
      </c>
      <c r="V9" s="147">
        <v>0</v>
      </c>
      <c r="W9" s="146">
        <v>0</v>
      </c>
      <c r="X9" s="147">
        <v>0</v>
      </c>
      <c r="Y9" s="94">
        <f t="shared" si="0"/>
        <v>4</v>
      </c>
      <c r="Z9" s="25">
        <f>Y9+'consiglio comunale'!$O$28</f>
        <v>802</v>
      </c>
    </row>
    <row r="10" spans="1:26" ht="16.5" customHeight="1" thickBot="1">
      <c r="A10" s="61">
        <v>4</v>
      </c>
      <c r="B10" s="107" t="s">
        <v>119</v>
      </c>
      <c r="C10" s="151">
        <v>0</v>
      </c>
      <c r="D10" s="147">
        <v>0</v>
      </c>
      <c r="E10" s="146">
        <v>0</v>
      </c>
      <c r="F10" s="147">
        <v>0</v>
      </c>
      <c r="G10" s="146">
        <v>0</v>
      </c>
      <c r="H10" s="147">
        <v>0</v>
      </c>
      <c r="I10" s="146">
        <v>0</v>
      </c>
      <c r="J10" s="147">
        <v>0</v>
      </c>
      <c r="K10" s="146">
        <v>2</v>
      </c>
      <c r="L10" s="147">
        <v>0</v>
      </c>
      <c r="M10" s="146">
        <v>0</v>
      </c>
      <c r="N10" s="147">
        <v>0</v>
      </c>
      <c r="O10" s="146">
        <v>0</v>
      </c>
      <c r="P10" s="147">
        <v>0</v>
      </c>
      <c r="Q10" s="146">
        <v>0</v>
      </c>
      <c r="R10" s="147">
        <v>0</v>
      </c>
      <c r="S10" s="146">
        <v>0</v>
      </c>
      <c r="T10" s="147">
        <v>0</v>
      </c>
      <c r="U10" s="146">
        <v>0</v>
      </c>
      <c r="V10" s="147">
        <v>1</v>
      </c>
      <c r="W10" s="146">
        <v>0</v>
      </c>
      <c r="X10" s="147">
        <v>0</v>
      </c>
      <c r="Y10" s="94">
        <f t="shared" si="0"/>
        <v>3</v>
      </c>
      <c r="Z10" s="25">
        <f>Y10+'consiglio comunale'!$O$28</f>
        <v>801</v>
      </c>
    </row>
    <row r="11" spans="1:26" ht="16.5" customHeight="1" thickBot="1">
      <c r="A11" s="61">
        <v>5</v>
      </c>
      <c r="B11" s="107" t="s">
        <v>120</v>
      </c>
      <c r="C11" s="151">
        <v>0</v>
      </c>
      <c r="D11" s="147">
        <v>0</v>
      </c>
      <c r="E11" s="146">
        <v>0</v>
      </c>
      <c r="F11" s="147">
        <v>0</v>
      </c>
      <c r="G11" s="146">
        <v>0</v>
      </c>
      <c r="H11" s="147">
        <v>0</v>
      </c>
      <c r="I11" s="146">
        <v>0</v>
      </c>
      <c r="J11" s="147">
        <v>0</v>
      </c>
      <c r="K11" s="146">
        <v>0</v>
      </c>
      <c r="L11" s="147">
        <v>0</v>
      </c>
      <c r="M11" s="146">
        <v>0</v>
      </c>
      <c r="N11" s="147">
        <v>0</v>
      </c>
      <c r="O11" s="146">
        <v>0</v>
      </c>
      <c r="P11" s="147">
        <v>0</v>
      </c>
      <c r="Q11" s="146">
        <v>0</v>
      </c>
      <c r="R11" s="147">
        <v>0</v>
      </c>
      <c r="S11" s="146">
        <v>0</v>
      </c>
      <c r="T11" s="147">
        <v>0</v>
      </c>
      <c r="U11" s="146">
        <v>1</v>
      </c>
      <c r="V11" s="147">
        <v>4</v>
      </c>
      <c r="W11" s="146">
        <v>0</v>
      </c>
      <c r="X11" s="147">
        <v>2</v>
      </c>
      <c r="Y11" s="94">
        <f t="shared" si="0"/>
        <v>7</v>
      </c>
      <c r="Z11" s="25">
        <f>Y11+'consiglio comunale'!$O$28</f>
        <v>805</v>
      </c>
    </row>
    <row r="12" spans="1:26" ht="16.5" customHeight="1" thickBot="1">
      <c r="A12" s="61">
        <v>6</v>
      </c>
      <c r="B12" s="107" t="s">
        <v>121</v>
      </c>
      <c r="C12" s="151">
        <v>0</v>
      </c>
      <c r="D12" s="147">
        <v>1</v>
      </c>
      <c r="E12" s="146">
        <v>1</v>
      </c>
      <c r="F12" s="147">
        <v>1</v>
      </c>
      <c r="G12" s="146">
        <v>5</v>
      </c>
      <c r="H12" s="147">
        <v>0</v>
      </c>
      <c r="I12" s="146">
        <v>0</v>
      </c>
      <c r="J12" s="147">
        <v>13</v>
      </c>
      <c r="K12" s="146">
        <v>0</v>
      </c>
      <c r="L12" s="147">
        <v>0</v>
      </c>
      <c r="M12" s="146">
        <v>0</v>
      </c>
      <c r="N12" s="147">
        <v>0</v>
      </c>
      <c r="O12" s="146">
        <v>0</v>
      </c>
      <c r="P12" s="147">
        <v>0</v>
      </c>
      <c r="Q12" s="146">
        <v>0</v>
      </c>
      <c r="R12" s="147">
        <v>0</v>
      </c>
      <c r="S12" s="146">
        <v>0</v>
      </c>
      <c r="T12" s="147">
        <v>0</v>
      </c>
      <c r="U12" s="146">
        <v>0</v>
      </c>
      <c r="V12" s="147">
        <v>0</v>
      </c>
      <c r="W12" s="146">
        <v>0</v>
      </c>
      <c r="X12" s="147">
        <v>0</v>
      </c>
      <c r="Y12" s="94">
        <f t="shared" si="0"/>
        <v>21</v>
      </c>
      <c r="Z12" s="25">
        <f>Y12+'consiglio comunale'!$O$28</f>
        <v>819</v>
      </c>
    </row>
    <row r="13" spans="1:26" ht="16.5" customHeight="1" thickBot="1">
      <c r="A13" s="61">
        <v>7</v>
      </c>
      <c r="B13" s="107" t="s">
        <v>122</v>
      </c>
      <c r="C13" s="151">
        <v>0</v>
      </c>
      <c r="D13" s="147">
        <v>1</v>
      </c>
      <c r="E13" s="146">
        <v>0</v>
      </c>
      <c r="F13" s="147">
        <v>1</v>
      </c>
      <c r="G13" s="146">
        <v>0</v>
      </c>
      <c r="H13" s="147">
        <v>1</v>
      </c>
      <c r="I13" s="146">
        <v>3</v>
      </c>
      <c r="J13" s="147">
        <v>0</v>
      </c>
      <c r="K13" s="146">
        <v>1</v>
      </c>
      <c r="L13" s="147">
        <v>0</v>
      </c>
      <c r="M13" s="146">
        <v>2</v>
      </c>
      <c r="N13" s="147">
        <v>0</v>
      </c>
      <c r="O13" s="146">
        <v>0</v>
      </c>
      <c r="P13" s="147">
        <v>4</v>
      </c>
      <c r="Q13" s="146">
        <v>1</v>
      </c>
      <c r="R13" s="147">
        <v>0</v>
      </c>
      <c r="S13" s="146">
        <v>0</v>
      </c>
      <c r="T13" s="147">
        <v>0</v>
      </c>
      <c r="U13" s="146">
        <v>2</v>
      </c>
      <c r="V13" s="147">
        <v>1</v>
      </c>
      <c r="W13" s="146">
        <v>0</v>
      </c>
      <c r="X13" s="147">
        <v>3</v>
      </c>
      <c r="Y13" s="94">
        <f t="shared" si="0"/>
        <v>20</v>
      </c>
      <c r="Z13" s="25">
        <f>Y13+'consiglio comunale'!$O$28</f>
        <v>818</v>
      </c>
    </row>
    <row r="14" spans="1:26" ht="16.5" customHeight="1" thickBot="1">
      <c r="A14" s="61">
        <v>8</v>
      </c>
      <c r="B14" s="107" t="s">
        <v>123</v>
      </c>
      <c r="C14" s="151">
        <v>1</v>
      </c>
      <c r="D14" s="147">
        <v>0</v>
      </c>
      <c r="E14" s="146">
        <v>0</v>
      </c>
      <c r="F14" s="147">
        <v>1</v>
      </c>
      <c r="G14" s="146">
        <v>0</v>
      </c>
      <c r="H14" s="147">
        <v>0</v>
      </c>
      <c r="I14" s="146">
        <v>1</v>
      </c>
      <c r="J14" s="147">
        <v>0</v>
      </c>
      <c r="K14" s="146">
        <v>0</v>
      </c>
      <c r="L14" s="147">
        <v>0</v>
      </c>
      <c r="M14" s="146">
        <v>0</v>
      </c>
      <c r="N14" s="147">
        <v>0</v>
      </c>
      <c r="O14" s="146">
        <v>2</v>
      </c>
      <c r="P14" s="147">
        <v>0</v>
      </c>
      <c r="Q14" s="146">
        <v>0</v>
      </c>
      <c r="R14" s="147">
        <v>0</v>
      </c>
      <c r="S14" s="146">
        <v>0</v>
      </c>
      <c r="T14" s="147">
        <v>1</v>
      </c>
      <c r="U14" s="146">
        <v>1</v>
      </c>
      <c r="V14" s="147">
        <v>0</v>
      </c>
      <c r="W14" s="146">
        <v>0</v>
      </c>
      <c r="X14" s="147">
        <v>0</v>
      </c>
      <c r="Y14" s="94">
        <f t="shared" si="0"/>
        <v>7</v>
      </c>
      <c r="Z14" s="25">
        <f>Y14+'consiglio comunale'!$O$28</f>
        <v>805</v>
      </c>
    </row>
    <row r="15" spans="1:26" ht="16.5" customHeight="1" thickBot="1">
      <c r="A15" s="61">
        <v>9</v>
      </c>
      <c r="B15" s="107" t="s">
        <v>124</v>
      </c>
      <c r="C15" s="151">
        <v>2</v>
      </c>
      <c r="D15" s="147">
        <v>1</v>
      </c>
      <c r="E15" s="146">
        <v>0</v>
      </c>
      <c r="F15" s="147">
        <v>0</v>
      </c>
      <c r="G15" s="146">
        <v>2</v>
      </c>
      <c r="H15" s="147">
        <v>0</v>
      </c>
      <c r="I15" s="146">
        <v>0</v>
      </c>
      <c r="J15" s="147">
        <v>0</v>
      </c>
      <c r="K15" s="146">
        <v>0</v>
      </c>
      <c r="L15" s="147">
        <v>0</v>
      </c>
      <c r="M15" s="146">
        <v>0</v>
      </c>
      <c r="N15" s="147">
        <v>0</v>
      </c>
      <c r="O15" s="146">
        <v>0</v>
      </c>
      <c r="P15" s="147">
        <v>0</v>
      </c>
      <c r="Q15" s="146">
        <v>1</v>
      </c>
      <c r="R15" s="147">
        <v>0</v>
      </c>
      <c r="S15" s="146">
        <v>0</v>
      </c>
      <c r="T15" s="147">
        <v>1</v>
      </c>
      <c r="U15" s="146">
        <v>1</v>
      </c>
      <c r="V15" s="147">
        <v>8</v>
      </c>
      <c r="W15" s="146">
        <v>3</v>
      </c>
      <c r="X15" s="147">
        <v>10</v>
      </c>
      <c r="Y15" s="94">
        <f t="shared" si="0"/>
        <v>29</v>
      </c>
      <c r="Z15" s="25">
        <f>Y15+'consiglio comunale'!$O$28</f>
        <v>827</v>
      </c>
    </row>
    <row r="16" spans="1:26" ht="16.5" customHeight="1" thickBot="1">
      <c r="A16" s="61">
        <v>10</v>
      </c>
      <c r="B16" s="107" t="s">
        <v>125</v>
      </c>
      <c r="C16" s="151">
        <v>0</v>
      </c>
      <c r="D16" s="147">
        <v>2</v>
      </c>
      <c r="E16" s="146">
        <v>0</v>
      </c>
      <c r="F16" s="147">
        <v>0</v>
      </c>
      <c r="G16" s="146">
        <v>3</v>
      </c>
      <c r="H16" s="147">
        <v>0</v>
      </c>
      <c r="I16" s="146">
        <v>2</v>
      </c>
      <c r="J16" s="147">
        <v>3</v>
      </c>
      <c r="K16" s="146">
        <v>2</v>
      </c>
      <c r="L16" s="147">
        <v>0</v>
      </c>
      <c r="M16" s="146">
        <v>3</v>
      </c>
      <c r="N16" s="147">
        <v>3</v>
      </c>
      <c r="O16" s="146">
        <v>0</v>
      </c>
      <c r="P16" s="147">
        <v>0</v>
      </c>
      <c r="Q16" s="146">
        <v>0</v>
      </c>
      <c r="R16" s="147">
        <v>2</v>
      </c>
      <c r="S16" s="146">
        <v>0</v>
      </c>
      <c r="T16" s="147">
        <v>1</v>
      </c>
      <c r="U16" s="146">
        <v>0</v>
      </c>
      <c r="V16" s="147">
        <v>7</v>
      </c>
      <c r="W16" s="146">
        <v>0</v>
      </c>
      <c r="X16" s="147">
        <v>12</v>
      </c>
      <c r="Y16" s="94">
        <f t="shared" si="0"/>
        <v>40</v>
      </c>
      <c r="Z16" s="25">
        <f>Y16+'consiglio comunale'!$O$28</f>
        <v>838</v>
      </c>
    </row>
    <row r="17" spans="1:26" ht="16.5" customHeight="1" thickBot="1">
      <c r="A17" s="61">
        <v>11</v>
      </c>
      <c r="B17" s="107" t="s">
        <v>126</v>
      </c>
      <c r="C17" s="151">
        <v>0</v>
      </c>
      <c r="D17" s="147">
        <v>0</v>
      </c>
      <c r="E17" s="146">
        <v>0</v>
      </c>
      <c r="F17" s="147">
        <v>1</v>
      </c>
      <c r="G17" s="146">
        <v>0</v>
      </c>
      <c r="H17" s="147">
        <v>0</v>
      </c>
      <c r="I17" s="146">
        <v>0</v>
      </c>
      <c r="J17" s="147">
        <v>2</v>
      </c>
      <c r="K17" s="146">
        <v>0</v>
      </c>
      <c r="L17" s="147">
        <v>0</v>
      </c>
      <c r="M17" s="146">
        <v>2</v>
      </c>
      <c r="N17" s="147">
        <v>2</v>
      </c>
      <c r="O17" s="146">
        <v>6</v>
      </c>
      <c r="P17" s="147">
        <v>2</v>
      </c>
      <c r="Q17" s="146">
        <v>0</v>
      </c>
      <c r="R17" s="147">
        <v>0</v>
      </c>
      <c r="S17" s="146">
        <v>0</v>
      </c>
      <c r="T17" s="147">
        <v>0</v>
      </c>
      <c r="U17" s="146">
        <v>1</v>
      </c>
      <c r="V17" s="147">
        <v>3</v>
      </c>
      <c r="W17" s="146">
        <v>2</v>
      </c>
      <c r="X17" s="147">
        <v>1</v>
      </c>
      <c r="Y17" s="94">
        <f t="shared" si="0"/>
        <v>22</v>
      </c>
      <c r="Z17" s="25">
        <f>Y17+'consiglio comunale'!$O$28</f>
        <v>820</v>
      </c>
    </row>
    <row r="18" spans="1:26" ht="16.5" customHeight="1" thickBot="1">
      <c r="A18" s="61">
        <v>12</v>
      </c>
      <c r="B18" s="107" t="s">
        <v>127</v>
      </c>
      <c r="C18" s="151">
        <v>0</v>
      </c>
      <c r="D18" s="147">
        <v>0</v>
      </c>
      <c r="E18" s="146">
        <v>0</v>
      </c>
      <c r="F18" s="147">
        <v>0</v>
      </c>
      <c r="G18" s="146">
        <v>0</v>
      </c>
      <c r="H18" s="147">
        <v>0</v>
      </c>
      <c r="I18" s="146">
        <v>0</v>
      </c>
      <c r="J18" s="147">
        <v>0</v>
      </c>
      <c r="K18" s="146">
        <v>0</v>
      </c>
      <c r="L18" s="147">
        <v>0</v>
      </c>
      <c r="M18" s="146">
        <v>0</v>
      </c>
      <c r="N18" s="147">
        <v>0</v>
      </c>
      <c r="O18" s="146">
        <v>0</v>
      </c>
      <c r="P18" s="147">
        <v>0</v>
      </c>
      <c r="Q18" s="146">
        <v>1</v>
      </c>
      <c r="R18" s="147">
        <v>0</v>
      </c>
      <c r="S18" s="146">
        <v>1</v>
      </c>
      <c r="T18" s="147">
        <v>0</v>
      </c>
      <c r="U18" s="146">
        <v>0</v>
      </c>
      <c r="V18" s="147">
        <v>0</v>
      </c>
      <c r="W18" s="146">
        <v>1</v>
      </c>
      <c r="X18" s="147">
        <v>1</v>
      </c>
      <c r="Y18" s="94">
        <f t="shared" si="0"/>
        <v>4</v>
      </c>
      <c r="Z18" s="25">
        <f>Y18+'consiglio comunale'!$O$28</f>
        <v>802</v>
      </c>
    </row>
    <row r="19" spans="1:26" ht="16.5" customHeight="1" thickBot="1">
      <c r="A19" s="61">
        <v>13</v>
      </c>
      <c r="B19" s="107" t="s">
        <v>128</v>
      </c>
      <c r="C19" s="151">
        <v>0</v>
      </c>
      <c r="D19" s="147">
        <v>2</v>
      </c>
      <c r="E19" s="146">
        <v>1</v>
      </c>
      <c r="F19" s="147">
        <v>0</v>
      </c>
      <c r="G19" s="146">
        <v>0</v>
      </c>
      <c r="H19" s="147">
        <v>0</v>
      </c>
      <c r="I19" s="146">
        <v>0</v>
      </c>
      <c r="J19" s="147">
        <v>0</v>
      </c>
      <c r="K19" s="146">
        <v>1</v>
      </c>
      <c r="L19" s="147">
        <v>0</v>
      </c>
      <c r="M19" s="146">
        <v>0</v>
      </c>
      <c r="N19" s="147">
        <v>0</v>
      </c>
      <c r="O19" s="146">
        <v>0</v>
      </c>
      <c r="P19" s="147">
        <v>0</v>
      </c>
      <c r="Q19" s="146">
        <v>0</v>
      </c>
      <c r="R19" s="147">
        <v>0</v>
      </c>
      <c r="S19" s="146">
        <v>0</v>
      </c>
      <c r="T19" s="147">
        <v>0</v>
      </c>
      <c r="U19" s="146">
        <v>0</v>
      </c>
      <c r="V19" s="147">
        <v>0</v>
      </c>
      <c r="W19" s="146">
        <v>0</v>
      </c>
      <c r="X19" s="147">
        <v>0</v>
      </c>
      <c r="Y19" s="94">
        <f t="shared" si="0"/>
        <v>4</v>
      </c>
      <c r="Z19" s="25">
        <f>Y19+'consiglio comunale'!$O$28</f>
        <v>802</v>
      </c>
    </row>
    <row r="20" spans="1:26" ht="16.5" customHeight="1" thickBot="1">
      <c r="A20" s="61">
        <v>14</v>
      </c>
      <c r="B20" s="107" t="s">
        <v>129</v>
      </c>
      <c r="C20" s="151">
        <v>0</v>
      </c>
      <c r="D20" s="147">
        <v>1</v>
      </c>
      <c r="E20" s="146">
        <v>0</v>
      </c>
      <c r="F20" s="147">
        <v>0</v>
      </c>
      <c r="G20" s="146">
        <v>0</v>
      </c>
      <c r="H20" s="147">
        <v>1</v>
      </c>
      <c r="I20" s="146">
        <v>0</v>
      </c>
      <c r="J20" s="147">
        <v>1</v>
      </c>
      <c r="K20" s="146">
        <v>0</v>
      </c>
      <c r="L20" s="147">
        <v>0</v>
      </c>
      <c r="M20" s="146">
        <v>3</v>
      </c>
      <c r="N20" s="147">
        <v>9</v>
      </c>
      <c r="O20" s="146">
        <v>5</v>
      </c>
      <c r="P20" s="147">
        <v>0</v>
      </c>
      <c r="Q20" s="146">
        <v>5</v>
      </c>
      <c r="R20" s="147">
        <v>0</v>
      </c>
      <c r="S20" s="146">
        <v>3</v>
      </c>
      <c r="T20" s="147">
        <v>1</v>
      </c>
      <c r="U20" s="146">
        <v>1</v>
      </c>
      <c r="V20" s="147">
        <v>0</v>
      </c>
      <c r="W20" s="146">
        <v>0</v>
      </c>
      <c r="X20" s="147">
        <v>0</v>
      </c>
      <c r="Y20" s="94">
        <f t="shared" si="0"/>
        <v>30</v>
      </c>
      <c r="Z20" s="25">
        <f>Y20+'consiglio comunale'!$O$28</f>
        <v>828</v>
      </c>
    </row>
    <row r="21" spans="1:26" ht="16.5" customHeight="1" thickBot="1">
      <c r="A21" s="61">
        <v>15</v>
      </c>
      <c r="B21" s="107" t="s">
        <v>130</v>
      </c>
      <c r="C21" s="151">
        <v>0</v>
      </c>
      <c r="D21" s="147">
        <v>0</v>
      </c>
      <c r="E21" s="146">
        <v>0</v>
      </c>
      <c r="F21" s="147">
        <v>0</v>
      </c>
      <c r="G21" s="146">
        <v>2</v>
      </c>
      <c r="H21" s="147">
        <v>0</v>
      </c>
      <c r="I21" s="146">
        <v>0</v>
      </c>
      <c r="J21" s="147">
        <v>0</v>
      </c>
      <c r="K21" s="146">
        <v>0</v>
      </c>
      <c r="L21" s="147">
        <v>0</v>
      </c>
      <c r="M21" s="146">
        <v>0</v>
      </c>
      <c r="N21" s="147">
        <v>0</v>
      </c>
      <c r="O21" s="146">
        <v>1</v>
      </c>
      <c r="P21" s="147">
        <v>0</v>
      </c>
      <c r="Q21" s="146">
        <v>0</v>
      </c>
      <c r="R21" s="147">
        <v>4</v>
      </c>
      <c r="S21" s="146">
        <v>5</v>
      </c>
      <c r="T21" s="147">
        <v>6</v>
      </c>
      <c r="U21" s="146">
        <v>1</v>
      </c>
      <c r="V21" s="147">
        <v>0</v>
      </c>
      <c r="W21" s="146">
        <v>0</v>
      </c>
      <c r="X21" s="147">
        <v>0</v>
      </c>
      <c r="Y21" s="94">
        <f t="shared" si="0"/>
        <v>19</v>
      </c>
      <c r="Z21" s="25">
        <f>Y21+'consiglio comunale'!$O$28</f>
        <v>817</v>
      </c>
    </row>
    <row r="22" spans="1:26" ht="16.5" customHeight="1" thickBot="1">
      <c r="A22" s="61">
        <v>16</v>
      </c>
      <c r="B22" s="107" t="s">
        <v>131</v>
      </c>
      <c r="C22" s="151">
        <v>0</v>
      </c>
      <c r="D22" s="147">
        <v>4</v>
      </c>
      <c r="E22" s="146">
        <v>0</v>
      </c>
      <c r="F22" s="147">
        <v>0</v>
      </c>
      <c r="G22" s="146">
        <v>0</v>
      </c>
      <c r="H22" s="147">
        <v>0</v>
      </c>
      <c r="I22" s="146">
        <v>2</v>
      </c>
      <c r="J22" s="147">
        <v>1</v>
      </c>
      <c r="K22" s="146">
        <v>0</v>
      </c>
      <c r="L22" s="147">
        <v>0</v>
      </c>
      <c r="M22" s="146">
        <v>5</v>
      </c>
      <c r="N22" s="147">
        <v>2</v>
      </c>
      <c r="O22" s="146">
        <v>0</v>
      </c>
      <c r="P22" s="147">
        <v>1</v>
      </c>
      <c r="Q22" s="146">
        <v>19</v>
      </c>
      <c r="R22" s="147">
        <v>5</v>
      </c>
      <c r="S22" s="146">
        <v>1</v>
      </c>
      <c r="T22" s="147">
        <v>3</v>
      </c>
      <c r="U22" s="146">
        <v>5</v>
      </c>
      <c r="V22" s="147">
        <v>2</v>
      </c>
      <c r="W22" s="146">
        <v>0</v>
      </c>
      <c r="X22" s="147">
        <v>2</v>
      </c>
      <c r="Y22" s="94">
        <f t="shared" si="0"/>
        <v>52</v>
      </c>
      <c r="Z22" s="25">
        <f>Y22+'consiglio comunale'!$O$28</f>
        <v>850</v>
      </c>
    </row>
    <row r="23" spans="3:25" ht="16.5" customHeight="1">
      <c r="C23" s="95">
        <f aca="true" t="shared" si="1" ref="C23:X23">SUM(C7:C22)</f>
        <v>7</v>
      </c>
      <c r="D23" s="96">
        <f t="shared" si="1"/>
        <v>23</v>
      </c>
      <c r="E23" s="96">
        <f t="shared" si="1"/>
        <v>2</v>
      </c>
      <c r="F23" s="96">
        <f t="shared" si="1"/>
        <v>4</v>
      </c>
      <c r="G23" s="96">
        <f t="shared" si="1"/>
        <v>19</v>
      </c>
      <c r="H23" s="96">
        <f t="shared" si="1"/>
        <v>6</v>
      </c>
      <c r="I23" s="96">
        <f t="shared" si="1"/>
        <v>12</v>
      </c>
      <c r="J23" s="96">
        <f t="shared" si="1"/>
        <v>22</v>
      </c>
      <c r="K23" s="96">
        <f t="shared" si="1"/>
        <v>11</v>
      </c>
      <c r="L23" s="96">
        <f t="shared" si="1"/>
        <v>0</v>
      </c>
      <c r="M23" s="96">
        <f t="shared" si="1"/>
        <v>16</v>
      </c>
      <c r="N23" s="96">
        <f t="shared" si="1"/>
        <v>18</v>
      </c>
      <c r="O23" s="96">
        <f t="shared" si="1"/>
        <v>18</v>
      </c>
      <c r="P23" s="96">
        <f t="shared" si="1"/>
        <v>11</v>
      </c>
      <c r="Q23" s="96">
        <f t="shared" si="1"/>
        <v>30</v>
      </c>
      <c r="R23" s="96">
        <f t="shared" si="1"/>
        <v>23</v>
      </c>
      <c r="S23" s="96">
        <f t="shared" si="1"/>
        <v>17</v>
      </c>
      <c r="T23" s="96">
        <f t="shared" si="1"/>
        <v>30</v>
      </c>
      <c r="U23" s="96">
        <f t="shared" si="1"/>
        <v>19</v>
      </c>
      <c r="V23" s="96">
        <f t="shared" si="1"/>
        <v>31</v>
      </c>
      <c r="W23" s="96">
        <f t="shared" si="1"/>
        <v>7</v>
      </c>
      <c r="X23" s="96">
        <f t="shared" si="1"/>
        <v>34</v>
      </c>
      <c r="Y23" s="27">
        <f>SUM(C23:X23)</f>
        <v>360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Header>&amp;L&amp;"Arial,Grassetto"&amp;20Comunali 2019&amp;R&amp;"Arial,Grassetto"&amp;20&amp;A</oddHeader>
    <oddFooter>&amp;L&amp;8&amp;A&amp;R&amp;8&amp;D &amp;T</oddFooter>
  </headerFooter>
  <ignoredErrors>
    <ignoredError sqref="C23:Y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10">
      <selection activeCell="S23" sqref="S23"/>
    </sheetView>
  </sheetViews>
  <sheetFormatPr defaultColWidth="10.7109375" defaultRowHeight="16.5" customHeight="1"/>
  <cols>
    <col min="1" max="1" width="6.57421875" style="1" customWidth="1"/>
    <col min="2" max="2" width="8.140625" style="2" bestFit="1" customWidth="1"/>
    <col min="3" max="3" width="9.421875" style="2" bestFit="1" customWidth="1"/>
    <col min="4" max="4" width="8.7109375" style="2" bestFit="1" customWidth="1"/>
    <col min="5" max="5" width="18.140625" style="3" bestFit="1" customWidth="1"/>
    <col min="6" max="6" width="10.7109375" style="80" customWidth="1"/>
    <col min="7" max="10" width="10.8515625" style="80" customWidth="1"/>
    <col min="11" max="11" width="10.140625" style="2" bestFit="1" customWidth="1"/>
    <col min="12" max="12" width="13.421875" style="2" customWidth="1"/>
    <col min="13" max="14" width="13.421875" style="2" bestFit="1" customWidth="1"/>
    <col min="15" max="15" width="14.140625" style="3" customWidth="1"/>
    <col min="16" max="16384" width="10.7109375" style="2" customWidth="1"/>
  </cols>
  <sheetData>
    <row r="1" spans="6:14" ht="18">
      <c r="F1" s="170"/>
      <c r="G1" s="170"/>
      <c r="H1" s="170"/>
      <c r="I1" s="170"/>
      <c r="J1" s="170"/>
      <c r="K1" s="172"/>
      <c r="L1" s="6"/>
      <c r="M1" s="6"/>
      <c r="N1" s="6"/>
    </row>
    <row r="2" spans="5:12" s="3" customFormat="1" ht="18">
      <c r="E2" s="99"/>
      <c r="F2" s="170"/>
      <c r="G2" s="170"/>
      <c r="H2" s="170"/>
      <c r="I2" s="170"/>
      <c r="J2" s="171"/>
      <c r="K2" s="173" t="s">
        <v>31</v>
      </c>
      <c r="L2" s="102"/>
    </row>
    <row r="3" spans="5:12" ht="18" customHeight="1">
      <c r="E3" s="100"/>
      <c r="F3" s="91" t="s">
        <v>47</v>
      </c>
      <c r="G3" s="90" t="s">
        <v>48</v>
      </c>
      <c r="H3" s="93" t="s">
        <v>49</v>
      </c>
      <c r="I3" s="90" t="s">
        <v>50</v>
      </c>
      <c r="J3" s="93" t="s">
        <v>51</v>
      </c>
      <c r="K3" s="174"/>
      <c r="L3" s="101"/>
    </row>
    <row r="4" spans="1:15" ht="20.25" customHeight="1">
      <c r="A4" s="166" t="s">
        <v>2</v>
      </c>
      <c r="B4" s="176" t="s">
        <v>3</v>
      </c>
      <c r="C4" s="176"/>
      <c r="D4" s="176"/>
      <c r="E4" s="2"/>
      <c r="F4" s="89"/>
      <c r="G4" s="9"/>
      <c r="H4" s="9"/>
      <c r="I4" s="74"/>
      <c r="J4" s="73"/>
      <c r="K4" s="174"/>
      <c r="O4" s="2"/>
    </row>
    <row r="5" spans="1:15" ht="20.25" customHeight="1">
      <c r="A5" s="167"/>
      <c r="B5" s="169" t="s">
        <v>15</v>
      </c>
      <c r="C5" s="170"/>
      <c r="D5" s="171"/>
      <c r="E5" s="56" t="s">
        <v>14</v>
      </c>
      <c r="F5" s="89"/>
      <c r="G5" s="89"/>
      <c r="H5" s="89"/>
      <c r="I5" s="98"/>
      <c r="J5" s="88"/>
      <c r="K5" s="174"/>
      <c r="L5" s="169" t="s">
        <v>32</v>
      </c>
      <c r="M5" s="170"/>
      <c r="N5" s="171"/>
      <c r="O5" s="56" t="s">
        <v>36</v>
      </c>
    </row>
    <row r="6" spans="1:15" ht="16.5" customHeight="1">
      <c r="A6" s="168"/>
      <c r="B6" s="7" t="s">
        <v>0</v>
      </c>
      <c r="C6" s="8" t="s">
        <v>1</v>
      </c>
      <c r="D6" s="9" t="s">
        <v>30</v>
      </c>
      <c r="E6" s="55" t="s">
        <v>38</v>
      </c>
      <c r="F6" s="75"/>
      <c r="G6" s="75"/>
      <c r="H6" s="75"/>
      <c r="I6" s="76"/>
      <c r="J6" s="92"/>
      <c r="K6" s="175"/>
      <c r="L6" s="12" t="s">
        <v>33</v>
      </c>
      <c r="M6" s="5" t="s">
        <v>34</v>
      </c>
      <c r="N6" s="12" t="s">
        <v>35</v>
      </c>
      <c r="O6" s="55" t="s">
        <v>37</v>
      </c>
    </row>
    <row r="7" spans="1:15" ht="18">
      <c r="A7" s="28">
        <v>1</v>
      </c>
      <c r="B7" s="108">
        <f>votanti!D4</f>
        <v>272</v>
      </c>
      <c r="C7" s="109">
        <f>votanti!E4</f>
        <v>302</v>
      </c>
      <c r="D7" s="110">
        <f>SUM(B7:C7)</f>
        <v>574</v>
      </c>
      <c r="E7" s="111">
        <v>574</v>
      </c>
      <c r="F7" s="77">
        <v>21</v>
      </c>
      <c r="G7" s="72">
        <v>50</v>
      </c>
      <c r="H7" s="77">
        <v>281</v>
      </c>
      <c r="I7" s="72">
        <v>9</v>
      </c>
      <c r="J7" s="77">
        <v>181</v>
      </c>
      <c r="K7" s="117">
        <f aca="true" t="shared" si="0" ref="K7:K28">SUM(F7:J7)</f>
        <v>542</v>
      </c>
      <c r="L7" s="16">
        <v>1</v>
      </c>
      <c r="M7" s="17">
        <v>8</v>
      </c>
      <c r="N7" s="16">
        <v>23</v>
      </c>
      <c r="O7" s="119">
        <f>SUM(L7:N7)</f>
        <v>32</v>
      </c>
    </row>
    <row r="8" spans="1:15" ht="18">
      <c r="A8" s="28">
        <v>2</v>
      </c>
      <c r="B8" s="108">
        <f>votanti!D5</f>
        <v>326</v>
      </c>
      <c r="C8" s="109">
        <f>votanti!E5</f>
        <v>347</v>
      </c>
      <c r="D8" s="110">
        <f>SUM(B8:C8)</f>
        <v>673</v>
      </c>
      <c r="E8" s="111">
        <f>K8+L8+M8+N8</f>
        <v>673</v>
      </c>
      <c r="F8" s="77">
        <v>39</v>
      </c>
      <c r="G8" s="72">
        <v>29</v>
      </c>
      <c r="H8" s="77">
        <v>414</v>
      </c>
      <c r="I8" s="72">
        <v>3</v>
      </c>
      <c r="J8" s="77">
        <v>180</v>
      </c>
      <c r="K8" s="117">
        <f t="shared" si="0"/>
        <v>665</v>
      </c>
      <c r="L8" s="16">
        <v>2</v>
      </c>
      <c r="M8" s="17">
        <v>6</v>
      </c>
      <c r="N8" s="16">
        <v>0</v>
      </c>
      <c r="O8" s="119">
        <f aca="true" t="shared" si="1" ref="O8:O28">SUM(L8:N8)</f>
        <v>8</v>
      </c>
    </row>
    <row r="9" spans="1:15" ht="18">
      <c r="A9" s="28">
        <v>3</v>
      </c>
      <c r="B9" s="108">
        <f>votanti!D6</f>
        <v>272</v>
      </c>
      <c r="C9" s="109">
        <f>votanti!E6</f>
        <v>285</v>
      </c>
      <c r="D9" s="112">
        <f aca="true" t="shared" si="2" ref="D9:D28">SUM(B9:C9)</f>
        <v>557</v>
      </c>
      <c r="E9" s="111">
        <v>557</v>
      </c>
      <c r="F9" s="77">
        <v>20</v>
      </c>
      <c r="G9" s="72">
        <v>50</v>
      </c>
      <c r="H9" s="77">
        <v>321</v>
      </c>
      <c r="I9" s="72">
        <v>12</v>
      </c>
      <c r="J9" s="77">
        <v>138</v>
      </c>
      <c r="K9" s="117">
        <f t="shared" si="0"/>
        <v>541</v>
      </c>
      <c r="L9" s="16">
        <v>1</v>
      </c>
      <c r="M9" s="17">
        <v>15</v>
      </c>
      <c r="N9" s="16">
        <v>0</v>
      </c>
      <c r="O9" s="119">
        <f t="shared" si="1"/>
        <v>16</v>
      </c>
    </row>
    <row r="10" spans="1:15" ht="18">
      <c r="A10" s="28">
        <v>4</v>
      </c>
      <c r="B10" s="108">
        <f>votanti!D7</f>
        <v>274</v>
      </c>
      <c r="C10" s="109">
        <f>votanti!E7</f>
        <v>300</v>
      </c>
      <c r="D10" s="112">
        <f t="shared" si="2"/>
        <v>574</v>
      </c>
      <c r="E10" s="111">
        <v>574</v>
      </c>
      <c r="F10" s="77">
        <v>20</v>
      </c>
      <c r="G10" s="72">
        <v>60</v>
      </c>
      <c r="H10" s="77">
        <v>306</v>
      </c>
      <c r="I10" s="72">
        <v>6</v>
      </c>
      <c r="J10" s="77">
        <v>166</v>
      </c>
      <c r="K10" s="117">
        <f t="shared" si="0"/>
        <v>558</v>
      </c>
      <c r="L10" s="16">
        <v>3</v>
      </c>
      <c r="M10" s="17">
        <v>9</v>
      </c>
      <c r="N10" s="16">
        <v>4</v>
      </c>
      <c r="O10" s="119">
        <f t="shared" si="1"/>
        <v>16</v>
      </c>
    </row>
    <row r="11" spans="1:15" ht="18">
      <c r="A11" s="28">
        <v>5</v>
      </c>
      <c r="B11" s="108">
        <f>votanti!D8</f>
        <v>280</v>
      </c>
      <c r="C11" s="109">
        <f>votanti!E8</f>
        <v>324</v>
      </c>
      <c r="D11" s="112">
        <f t="shared" si="2"/>
        <v>604</v>
      </c>
      <c r="E11" s="111">
        <v>604</v>
      </c>
      <c r="F11" s="77">
        <v>38</v>
      </c>
      <c r="G11" s="72">
        <v>54</v>
      </c>
      <c r="H11" s="77">
        <v>299</v>
      </c>
      <c r="I11" s="72">
        <v>10</v>
      </c>
      <c r="J11" s="77">
        <v>184</v>
      </c>
      <c r="K11" s="117">
        <f t="shared" si="0"/>
        <v>585</v>
      </c>
      <c r="L11" s="16">
        <v>4</v>
      </c>
      <c r="M11" s="17">
        <v>15</v>
      </c>
      <c r="N11" s="16">
        <v>0</v>
      </c>
      <c r="O11" s="119">
        <f t="shared" si="1"/>
        <v>19</v>
      </c>
    </row>
    <row r="12" spans="1:15" ht="18">
      <c r="A12" s="28">
        <v>6</v>
      </c>
      <c r="B12" s="108">
        <f>votanti!D9</f>
        <v>261</v>
      </c>
      <c r="C12" s="109">
        <f>votanti!E9</f>
        <v>281</v>
      </c>
      <c r="D12" s="112">
        <f t="shared" si="2"/>
        <v>542</v>
      </c>
      <c r="E12" s="111">
        <v>542</v>
      </c>
      <c r="F12" s="77">
        <v>30</v>
      </c>
      <c r="G12" s="72">
        <v>59</v>
      </c>
      <c r="H12" s="77">
        <v>221</v>
      </c>
      <c r="I12" s="72">
        <v>7</v>
      </c>
      <c r="J12" s="77">
        <v>211</v>
      </c>
      <c r="K12" s="117">
        <f t="shared" si="0"/>
        <v>528</v>
      </c>
      <c r="L12" s="16">
        <v>2</v>
      </c>
      <c r="M12" s="17">
        <v>12</v>
      </c>
      <c r="N12" s="16">
        <v>0</v>
      </c>
      <c r="O12" s="119">
        <f t="shared" si="1"/>
        <v>14</v>
      </c>
    </row>
    <row r="13" spans="1:15" ht="18">
      <c r="A13" s="28">
        <v>7</v>
      </c>
      <c r="B13" s="108">
        <f>votanti!D10</f>
        <v>253</v>
      </c>
      <c r="C13" s="109">
        <f>votanti!E10</f>
        <v>267</v>
      </c>
      <c r="D13" s="112">
        <f t="shared" si="2"/>
        <v>520</v>
      </c>
      <c r="E13" s="111">
        <v>520</v>
      </c>
      <c r="F13" s="77">
        <v>25</v>
      </c>
      <c r="G13" s="72">
        <v>56</v>
      </c>
      <c r="H13" s="77">
        <v>249</v>
      </c>
      <c r="I13" s="72">
        <v>7</v>
      </c>
      <c r="J13" s="77">
        <v>167</v>
      </c>
      <c r="K13" s="117">
        <f t="shared" si="0"/>
        <v>504</v>
      </c>
      <c r="L13" s="16">
        <v>8</v>
      </c>
      <c r="M13" s="17">
        <v>8</v>
      </c>
      <c r="N13" s="16">
        <v>0</v>
      </c>
      <c r="O13" s="119">
        <f t="shared" si="1"/>
        <v>16</v>
      </c>
    </row>
    <row r="14" spans="1:15" ht="18">
      <c r="A14" s="28">
        <v>8</v>
      </c>
      <c r="B14" s="108">
        <f>votanti!D11</f>
        <v>287</v>
      </c>
      <c r="C14" s="109">
        <f>votanti!E11</f>
        <v>294</v>
      </c>
      <c r="D14" s="112">
        <f t="shared" si="2"/>
        <v>581</v>
      </c>
      <c r="E14" s="111">
        <f>K14+L14+M14+N14</f>
        <v>581</v>
      </c>
      <c r="F14" s="77">
        <v>28</v>
      </c>
      <c r="G14" s="72">
        <v>67</v>
      </c>
      <c r="H14" s="77">
        <v>254</v>
      </c>
      <c r="I14" s="72">
        <v>9</v>
      </c>
      <c r="J14" s="77">
        <v>214</v>
      </c>
      <c r="K14" s="117">
        <f t="shared" si="0"/>
        <v>572</v>
      </c>
      <c r="L14" s="16">
        <v>0</v>
      </c>
      <c r="M14" s="17">
        <v>6</v>
      </c>
      <c r="N14" s="16">
        <v>3</v>
      </c>
      <c r="O14" s="119">
        <f t="shared" si="1"/>
        <v>9</v>
      </c>
    </row>
    <row r="15" spans="1:15" ht="18">
      <c r="A15" s="28">
        <v>9</v>
      </c>
      <c r="B15" s="108">
        <f>votanti!D12</f>
        <v>298</v>
      </c>
      <c r="C15" s="109">
        <f>votanti!E12</f>
        <v>330</v>
      </c>
      <c r="D15" s="112">
        <f t="shared" si="2"/>
        <v>628</v>
      </c>
      <c r="E15" s="111">
        <f>K15+L15+M15+N15</f>
        <v>628</v>
      </c>
      <c r="F15" s="77">
        <v>32</v>
      </c>
      <c r="G15" s="72">
        <v>27</v>
      </c>
      <c r="H15" s="77">
        <v>371</v>
      </c>
      <c r="I15" s="72">
        <v>8</v>
      </c>
      <c r="J15" s="77">
        <v>177</v>
      </c>
      <c r="K15" s="117">
        <f t="shared" si="0"/>
        <v>615</v>
      </c>
      <c r="L15" s="16">
        <v>4</v>
      </c>
      <c r="M15" s="17">
        <v>9</v>
      </c>
      <c r="N15" s="16">
        <v>0</v>
      </c>
      <c r="O15" s="119">
        <f t="shared" si="1"/>
        <v>13</v>
      </c>
    </row>
    <row r="16" spans="1:15" ht="18">
      <c r="A16" s="28">
        <v>10</v>
      </c>
      <c r="B16" s="108">
        <f>votanti!D13</f>
        <v>17</v>
      </c>
      <c r="C16" s="109">
        <f>votanti!E13</f>
        <v>12</v>
      </c>
      <c r="D16" s="112">
        <f t="shared" si="2"/>
        <v>29</v>
      </c>
      <c r="E16" s="111">
        <f>K16+L16+M16+N16</f>
        <v>29</v>
      </c>
      <c r="F16" s="77">
        <v>2</v>
      </c>
      <c r="G16" s="72">
        <v>0</v>
      </c>
      <c r="H16" s="77">
        <v>17</v>
      </c>
      <c r="I16" s="72">
        <v>0</v>
      </c>
      <c r="J16" s="77">
        <v>8</v>
      </c>
      <c r="K16" s="117">
        <f t="shared" si="0"/>
        <v>27</v>
      </c>
      <c r="L16" s="16">
        <v>0</v>
      </c>
      <c r="M16" s="17">
        <v>2</v>
      </c>
      <c r="N16" s="16">
        <v>0</v>
      </c>
      <c r="O16" s="119">
        <f t="shared" si="1"/>
        <v>2</v>
      </c>
    </row>
    <row r="17" spans="1:15" ht="18">
      <c r="A17" s="28">
        <v>11</v>
      </c>
      <c r="B17" s="108">
        <f>votanti!D14</f>
        <v>361</v>
      </c>
      <c r="C17" s="109">
        <f>votanti!E14</f>
        <v>356</v>
      </c>
      <c r="D17" s="112">
        <f t="shared" si="2"/>
        <v>717</v>
      </c>
      <c r="E17" s="111">
        <f>K17+L17+M17+N17</f>
        <v>717</v>
      </c>
      <c r="F17" s="77">
        <v>34</v>
      </c>
      <c r="G17" s="72">
        <v>82</v>
      </c>
      <c r="H17" s="77">
        <v>357</v>
      </c>
      <c r="I17" s="72">
        <v>13</v>
      </c>
      <c r="J17" s="77">
        <v>217</v>
      </c>
      <c r="K17" s="117">
        <f t="shared" si="0"/>
        <v>703</v>
      </c>
      <c r="L17" s="16">
        <v>5</v>
      </c>
      <c r="M17" s="17">
        <v>9</v>
      </c>
      <c r="N17" s="16">
        <v>0</v>
      </c>
      <c r="O17" s="119">
        <f t="shared" si="1"/>
        <v>14</v>
      </c>
    </row>
    <row r="18" spans="1:15" ht="18">
      <c r="A18" s="28">
        <v>12</v>
      </c>
      <c r="B18" s="108">
        <f>votanti!D15</f>
        <v>324</v>
      </c>
      <c r="C18" s="109">
        <f>votanti!E15</f>
        <v>358</v>
      </c>
      <c r="D18" s="112">
        <f t="shared" si="2"/>
        <v>682</v>
      </c>
      <c r="E18" s="111">
        <v>682</v>
      </c>
      <c r="F18" s="77">
        <v>34</v>
      </c>
      <c r="G18" s="72">
        <v>63</v>
      </c>
      <c r="H18" s="77">
        <v>385</v>
      </c>
      <c r="I18" s="72">
        <v>12</v>
      </c>
      <c r="J18" s="77">
        <v>177</v>
      </c>
      <c r="K18" s="117">
        <f t="shared" si="0"/>
        <v>671</v>
      </c>
      <c r="L18" s="16">
        <v>2</v>
      </c>
      <c r="M18" s="17">
        <v>9</v>
      </c>
      <c r="N18" s="16">
        <v>0</v>
      </c>
      <c r="O18" s="119">
        <f t="shared" si="1"/>
        <v>11</v>
      </c>
    </row>
    <row r="19" spans="1:15" ht="18">
      <c r="A19" s="28">
        <v>13</v>
      </c>
      <c r="B19" s="108">
        <f>votanti!D16</f>
        <v>313</v>
      </c>
      <c r="C19" s="109">
        <f>votanti!E16</f>
        <v>334</v>
      </c>
      <c r="D19" s="112">
        <f t="shared" si="2"/>
        <v>647</v>
      </c>
      <c r="E19" s="111">
        <f>K19+L19+M19+N19</f>
        <v>647</v>
      </c>
      <c r="F19" s="77">
        <v>20</v>
      </c>
      <c r="G19" s="72">
        <v>71</v>
      </c>
      <c r="H19" s="77">
        <v>378</v>
      </c>
      <c r="I19" s="72">
        <v>6</v>
      </c>
      <c r="J19" s="77">
        <v>160</v>
      </c>
      <c r="K19" s="117">
        <f t="shared" si="0"/>
        <v>635</v>
      </c>
      <c r="L19" s="16">
        <v>3</v>
      </c>
      <c r="M19" s="17">
        <v>7</v>
      </c>
      <c r="N19" s="16">
        <v>2</v>
      </c>
      <c r="O19" s="119">
        <f t="shared" si="1"/>
        <v>12</v>
      </c>
    </row>
    <row r="20" spans="1:15" ht="18">
      <c r="A20" s="28">
        <v>14</v>
      </c>
      <c r="B20" s="108">
        <f>votanti!D17</f>
        <v>280</v>
      </c>
      <c r="C20" s="109">
        <f>votanti!E17</f>
        <v>305</v>
      </c>
      <c r="D20" s="112">
        <f t="shared" si="2"/>
        <v>585</v>
      </c>
      <c r="E20" s="111">
        <f>K20+L20+M20+N20</f>
        <v>585</v>
      </c>
      <c r="F20" s="77">
        <v>19</v>
      </c>
      <c r="G20" s="72">
        <v>57</v>
      </c>
      <c r="H20" s="77">
        <v>317</v>
      </c>
      <c r="I20" s="72">
        <v>30</v>
      </c>
      <c r="J20" s="77">
        <v>150</v>
      </c>
      <c r="K20" s="117">
        <f t="shared" si="0"/>
        <v>573</v>
      </c>
      <c r="L20" s="16">
        <v>5</v>
      </c>
      <c r="M20" s="17">
        <v>7</v>
      </c>
      <c r="N20" s="16">
        <v>0</v>
      </c>
      <c r="O20" s="119">
        <f t="shared" si="1"/>
        <v>12</v>
      </c>
    </row>
    <row r="21" spans="1:15" ht="18">
      <c r="A21" s="28">
        <v>15</v>
      </c>
      <c r="B21" s="108">
        <f>votanti!D18</f>
        <v>322</v>
      </c>
      <c r="C21" s="109">
        <f>votanti!E18</f>
        <v>342</v>
      </c>
      <c r="D21" s="112">
        <f t="shared" si="2"/>
        <v>664</v>
      </c>
      <c r="E21" s="111">
        <f>K21+L21+M21+N21</f>
        <v>664</v>
      </c>
      <c r="F21" s="77">
        <v>70</v>
      </c>
      <c r="G21" s="72">
        <v>47</v>
      </c>
      <c r="H21" s="77">
        <v>348</v>
      </c>
      <c r="I21" s="72">
        <v>9</v>
      </c>
      <c r="J21" s="77">
        <v>176</v>
      </c>
      <c r="K21" s="117">
        <f t="shared" si="0"/>
        <v>650</v>
      </c>
      <c r="L21" s="16">
        <v>3</v>
      </c>
      <c r="M21" s="17">
        <v>11</v>
      </c>
      <c r="N21" s="16">
        <v>0</v>
      </c>
      <c r="O21" s="119">
        <f t="shared" si="1"/>
        <v>14</v>
      </c>
    </row>
    <row r="22" spans="1:15" ht="18">
      <c r="A22" s="28">
        <v>16</v>
      </c>
      <c r="B22" s="108">
        <f>votanti!D19</f>
        <v>251</v>
      </c>
      <c r="C22" s="109">
        <f>votanti!E19</f>
        <v>274</v>
      </c>
      <c r="D22" s="112">
        <f t="shared" si="2"/>
        <v>525</v>
      </c>
      <c r="E22" s="111">
        <v>525</v>
      </c>
      <c r="F22" s="77">
        <v>44</v>
      </c>
      <c r="G22" s="72">
        <v>67</v>
      </c>
      <c r="H22" s="77">
        <v>207</v>
      </c>
      <c r="I22" s="72">
        <v>11</v>
      </c>
      <c r="J22" s="77">
        <v>182</v>
      </c>
      <c r="K22" s="117">
        <f t="shared" si="0"/>
        <v>511</v>
      </c>
      <c r="L22" s="16">
        <v>6</v>
      </c>
      <c r="M22" s="17">
        <v>8</v>
      </c>
      <c r="N22" s="16">
        <v>0</v>
      </c>
      <c r="O22" s="119">
        <f t="shared" si="1"/>
        <v>14</v>
      </c>
    </row>
    <row r="23" spans="1:15" ht="18">
      <c r="A23" s="28">
        <v>17</v>
      </c>
      <c r="B23" s="108">
        <f>votanti!D20</f>
        <v>299</v>
      </c>
      <c r="C23" s="109">
        <f>votanti!E20</f>
        <v>314</v>
      </c>
      <c r="D23" s="112">
        <f t="shared" si="2"/>
        <v>613</v>
      </c>
      <c r="E23" s="111">
        <f>K23+L23+M23+N23</f>
        <v>613</v>
      </c>
      <c r="F23" s="77">
        <v>28</v>
      </c>
      <c r="G23" s="72">
        <v>57</v>
      </c>
      <c r="H23" s="77">
        <v>276</v>
      </c>
      <c r="I23" s="72">
        <v>13</v>
      </c>
      <c r="J23" s="77">
        <v>216</v>
      </c>
      <c r="K23" s="117">
        <f t="shared" si="0"/>
        <v>590</v>
      </c>
      <c r="L23" s="16">
        <v>7</v>
      </c>
      <c r="M23" s="17">
        <v>16</v>
      </c>
      <c r="N23" s="16">
        <v>0</v>
      </c>
      <c r="O23" s="119">
        <f t="shared" si="1"/>
        <v>23</v>
      </c>
    </row>
    <row r="24" spans="1:15" ht="18">
      <c r="A24" s="28">
        <v>18</v>
      </c>
      <c r="B24" s="108">
        <f>votanti!D21</f>
        <v>292</v>
      </c>
      <c r="C24" s="109">
        <f>votanti!E21</f>
        <v>325</v>
      </c>
      <c r="D24" s="112">
        <f t="shared" si="2"/>
        <v>617</v>
      </c>
      <c r="E24" s="111">
        <f>K24+L24+M24+N24</f>
        <v>617</v>
      </c>
      <c r="F24" s="77">
        <v>25</v>
      </c>
      <c r="G24" s="72">
        <v>67</v>
      </c>
      <c r="H24" s="77">
        <v>292</v>
      </c>
      <c r="I24" s="72">
        <v>8</v>
      </c>
      <c r="J24" s="77">
        <v>209</v>
      </c>
      <c r="K24" s="117">
        <f t="shared" si="0"/>
        <v>601</v>
      </c>
      <c r="L24" s="16">
        <v>3</v>
      </c>
      <c r="M24" s="17">
        <v>13</v>
      </c>
      <c r="N24" s="16">
        <v>0</v>
      </c>
      <c r="O24" s="119">
        <f t="shared" si="1"/>
        <v>16</v>
      </c>
    </row>
    <row r="25" spans="1:15" ht="18">
      <c r="A25" s="28">
        <v>19</v>
      </c>
      <c r="B25" s="108">
        <f>votanti!D22</f>
        <v>258</v>
      </c>
      <c r="C25" s="109">
        <f>votanti!E22</f>
        <v>241</v>
      </c>
      <c r="D25" s="112">
        <f t="shared" si="2"/>
        <v>499</v>
      </c>
      <c r="E25" s="111">
        <f>K25+L25+M25+N25</f>
        <v>499</v>
      </c>
      <c r="F25" s="77">
        <v>24</v>
      </c>
      <c r="G25" s="72">
        <v>46</v>
      </c>
      <c r="H25" s="77">
        <v>236</v>
      </c>
      <c r="I25" s="72">
        <v>4</v>
      </c>
      <c r="J25" s="77">
        <v>173</v>
      </c>
      <c r="K25" s="117">
        <f t="shared" si="0"/>
        <v>483</v>
      </c>
      <c r="L25" s="16">
        <v>2</v>
      </c>
      <c r="M25" s="17">
        <v>14</v>
      </c>
      <c r="N25" s="16">
        <v>0</v>
      </c>
      <c r="O25" s="119">
        <f t="shared" si="1"/>
        <v>16</v>
      </c>
    </row>
    <row r="26" spans="1:15" ht="18">
      <c r="A26" s="28">
        <v>20</v>
      </c>
      <c r="B26" s="108">
        <f>votanti!D23</f>
        <v>224</v>
      </c>
      <c r="C26" s="109">
        <f>votanti!E23</f>
        <v>260</v>
      </c>
      <c r="D26" s="112">
        <f t="shared" si="2"/>
        <v>484</v>
      </c>
      <c r="E26" s="111">
        <v>484</v>
      </c>
      <c r="F26" s="77">
        <v>11</v>
      </c>
      <c r="G26" s="72">
        <v>75</v>
      </c>
      <c r="H26" s="77">
        <v>198</v>
      </c>
      <c r="I26" s="72">
        <v>7</v>
      </c>
      <c r="J26" s="77">
        <v>170</v>
      </c>
      <c r="K26" s="117">
        <f t="shared" si="0"/>
        <v>461</v>
      </c>
      <c r="L26" s="16">
        <v>3</v>
      </c>
      <c r="M26" s="17">
        <v>20</v>
      </c>
      <c r="N26" s="16">
        <v>0</v>
      </c>
      <c r="O26" s="119">
        <f t="shared" si="1"/>
        <v>23</v>
      </c>
    </row>
    <row r="27" spans="1:15" ht="18">
      <c r="A27" s="28">
        <v>21</v>
      </c>
      <c r="B27" s="108">
        <f>votanti!D24</f>
        <v>194</v>
      </c>
      <c r="C27" s="109">
        <f>votanti!E24</f>
        <v>238</v>
      </c>
      <c r="D27" s="112">
        <f t="shared" si="2"/>
        <v>432</v>
      </c>
      <c r="E27" s="111">
        <f>K27+L27+M27+N27</f>
        <v>432</v>
      </c>
      <c r="F27" s="77">
        <v>12</v>
      </c>
      <c r="G27" s="72">
        <v>42</v>
      </c>
      <c r="H27" s="77">
        <v>143</v>
      </c>
      <c r="I27" s="72">
        <v>3</v>
      </c>
      <c r="J27" s="77">
        <v>216</v>
      </c>
      <c r="K27" s="117">
        <f t="shared" si="0"/>
        <v>416</v>
      </c>
      <c r="L27" s="16">
        <v>2</v>
      </c>
      <c r="M27" s="17">
        <v>14</v>
      </c>
      <c r="N27" s="16">
        <v>0</v>
      </c>
      <c r="O27" s="119">
        <f t="shared" si="1"/>
        <v>16</v>
      </c>
    </row>
    <row r="28" spans="1:15" s="1" customFormat="1" ht="18">
      <c r="A28" s="55">
        <v>22</v>
      </c>
      <c r="B28" s="108">
        <f>votanti!D25</f>
        <v>186</v>
      </c>
      <c r="C28" s="109">
        <f>votanti!E25</f>
        <v>242</v>
      </c>
      <c r="D28" s="112">
        <f t="shared" si="2"/>
        <v>428</v>
      </c>
      <c r="E28" s="111">
        <f>K28+L28+M28+N28</f>
        <v>428</v>
      </c>
      <c r="F28" s="77">
        <v>15</v>
      </c>
      <c r="G28" s="72">
        <v>47</v>
      </c>
      <c r="H28" s="77">
        <v>186</v>
      </c>
      <c r="I28" s="72">
        <v>2</v>
      </c>
      <c r="J28" s="77">
        <v>161</v>
      </c>
      <c r="K28" s="117">
        <f t="shared" si="0"/>
        <v>411</v>
      </c>
      <c r="L28" s="16">
        <v>0</v>
      </c>
      <c r="M28" s="17">
        <v>17</v>
      </c>
      <c r="N28" s="16">
        <v>0</v>
      </c>
      <c r="O28" s="119">
        <f t="shared" si="1"/>
        <v>17</v>
      </c>
    </row>
    <row r="29" spans="1:15" ht="18">
      <c r="A29" s="19"/>
      <c r="B29" s="113">
        <f aca="true" t="shared" si="3" ref="B29:G29">SUM(B7:B28)</f>
        <v>5844</v>
      </c>
      <c r="C29" s="114">
        <f t="shared" si="3"/>
        <v>6331</v>
      </c>
      <c r="D29" s="115">
        <f t="shared" si="3"/>
        <v>12175</v>
      </c>
      <c r="E29" s="116">
        <f t="shared" si="3"/>
        <v>12175</v>
      </c>
      <c r="F29" s="83">
        <f t="shared" si="3"/>
        <v>591</v>
      </c>
      <c r="G29" s="78">
        <f t="shared" si="3"/>
        <v>1173</v>
      </c>
      <c r="H29" s="83">
        <f aca="true" t="shared" si="4" ref="H29:N29">SUM(H7:H28)</f>
        <v>6056</v>
      </c>
      <c r="I29" s="78">
        <f t="shared" si="4"/>
        <v>189</v>
      </c>
      <c r="J29" s="83">
        <f t="shared" si="4"/>
        <v>3833</v>
      </c>
      <c r="K29" s="118">
        <f t="shared" si="4"/>
        <v>11842</v>
      </c>
      <c r="L29" s="26">
        <f t="shared" si="4"/>
        <v>66</v>
      </c>
      <c r="M29" s="65">
        <f t="shared" si="4"/>
        <v>235</v>
      </c>
      <c r="N29" s="26">
        <f t="shared" si="4"/>
        <v>32</v>
      </c>
      <c r="O29" s="120">
        <f>SUM(O7:O28)</f>
        <v>333</v>
      </c>
    </row>
    <row r="30" spans="1:15" s="53" customFormat="1" ht="16.5" customHeight="1">
      <c r="A30" s="50"/>
      <c r="B30" s="51"/>
      <c r="C30" s="51"/>
      <c r="D30" s="51"/>
      <c r="E30" s="52"/>
      <c r="F30" s="79">
        <f>F29/K29</f>
        <v>0.04990711028542476</v>
      </c>
      <c r="G30" s="79">
        <f>G29/K29</f>
        <v>0.09905421381523391</v>
      </c>
      <c r="H30" s="79">
        <f>H29/K29</f>
        <v>0.5114001013342341</v>
      </c>
      <c r="I30" s="79">
        <f>I29/K29</f>
        <v>0.015960141867927716</v>
      </c>
      <c r="J30" s="79">
        <f>J29/K29</f>
        <v>0.32367843269717955</v>
      </c>
      <c r="K30" s="84">
        <f>SUM(F30:J30)</f>
        <v>1</v>
      </c>
      <c r="L30" s="85">
        <f>L29/$E$29</f>
        <v>0.00542094455852156</v>
      </c>
      <c r="M30" s="85">
        <f>M29/$E$29</f>
        <v>0.019301848049281315</v>
      </c>
      <c r="N30" s="85">
        <f>N29/$E$29</f>
        <v>0.002628336755646817</v>
      </c>
      <c r="O30" s="52"/>
    </row>
    <row r="31" ht="16.5" customHeight="1">
      <c r="N31" s="54"/>
    </row>
  </sheetData>
  <sheetProtection/>
  <mergeCells count="7">
    <mergeCell ref="A4:A6"/>
    <mergeCell ref="B5:D5"/>
    <mergeCell ref="L5:N5"/>
    <mergeCell ref="F1:K1"/>
    <mergeCell ref="K2:K6"/>
    <mergeCell ref="B4:D4"/>
    <mergeCell ref="F2:J2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86" r:id="rId2"/>
  <headerFooter alignWithMargins="0">
    <oddHeader>&amp;C
&amp;R&amp;"Arial,Grassetto"&amp;22&amp;A 2019</oddHeader>
    <oddFooter>&amp;L&amp;8&amp;A&amp;R&amp;7&amp;D &amp;T</oddFooter>
  </headerFooter>
  <ignoredErrors>
    <ignoredError sqref="K30" emptyCellReference="1"/>
    <ignoredError sqref="E8 K29 K7:K13 E14:E17 E19:E21 E23:E25 E27:E28 K26" emptyCellReference="1" unlockedFormula="1"/>
    <ignoredError sqref="B29:E29 B7:D28 O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80" zoomScaleNormal="80" zoomScalePageLayoutView="0" workbookViewId="0" topLeftCell="A1">
      <selection activeCell="F28" sqref="F28"/>
    </sheetView>
  </sheetViews>
  <sheetFormatPr defaultColWidth="10.7109375" defaultRowHeight="16.5" customHeight="1"/>
  <cols>
    <col min="1" max="1" width="6.57421875" style="1" customWidth="1"/>
    <col min="2" max="2" width="8.140625" style="2" bestFit="1" customWidth="1"/>
    <col min="3" max="3" width="9.421875" style="2" bestFit="1" customWidth="1"/>
    <col min="4" max="4" width="8.7109375" style="2" bestFit="1" customWidth="1"/>
    <col min="5" max="5" width="19.421875" style="3" bestFit="1" customWidth="1"/>
    <col min="6" max="6" width="8.57421875" style="3" customWidth="1"/>
    <col min="7" max="9" width="6.57421875" style="3" customWidth="1"/>
    <col min="10" max="11" width="8.8515625" style="3" bestFit="1" customWidth="1"/>
    <col min="12" max="12" width="8.28125" style="3" customWidth="1"/>
    <col min="13" max="13" width="6.57421875" style="3" customWidth="1"/>
    <col min="14" max="15" width="6.57421875" style="2" customWidth="1"/>
    <col min="16" max="16" width="9.28125" style="2" bestFit="1" customWidth="1"/>
    <col min="17" max="17" width="11.421875" style="2" customWidth="1"/>
    <col min="18" max="18" width="8.00390625" style="2" bestFit="1" customWidth="1"/>
    <col min="19" max="19" width="14.28125" style="2" bestFit="1" customWidth="1"/>
    <col min="20" max="20" width="14.140625" style="3" customWidth="1"/>
    <col min="21" max="21" width="11.00390625" style="2" customWidth="1"/>
    <col min="22" max="16384" width="10.7109375" style="2" customWidth="1"/>
  </cols>
  <sheetData>
    <row r="1" spans="6:21" ht="16.5" customHeight="1">
      <c r="F1" s="169" t="s">
        <v>7</v>
      </c>
      <c r="G1" s="170"/>
      <c r="H1" s="170"/>
      <c r="I1" s="170"/>
      <c r="J1" s="170"/>
      <c r="K1" s="170"/>
      <c r="L1" s="170"/>
      <c r="M1" s="170"/>
      <c r="N1" s="170"/>
      <c r="O1" s="170"/>
      <c r="P1" s="171"/>
      <c r="Q1" s="6"/>
      <c r="R1" s="6"/>
      <c r="S1" s="6"/>
      <c r="U1" s="6"/>
    </row>
    <row r="2" spans="6:16" s="3" customFormat="1" ht="16.5" customHeight="1">
      <c r="F2" s="169" t="s">
        <v>6</v>
      </c>
      <c r="G2" s="170"/>
      <c r="H2" s="170"/>
      <c r="I2" s="170"/>
      <c r="J2" s="170"/>
      <c r="K2" s="170"/>
      <c r="L2" s="170"/>
      <c r="M2" s="170"/>
      <c r="N2" s="170"/>
      <c r="O2" s="170"/>
      <c r="P2" s="66"/>
    </row>
    <row r="3" spans="1:21" ht="16.5" customHeight="1">
      <c r="A3" s="166" t="s">
        <v>2</v>
      </c>
      <c r="B3" s="169" t="s">
        <v>3</v>
      </c>
      <c r="C3" s="170"/>
      <c r="D3" s="170"/>
      <c r="E3" s="56"/>
      <c r="F3" s="10">
        <v>1</v>
      </c>
      <c r="G3" s="32">
        <v>2</v>
      </c>
      <c r="H3" s="11">
        <v>3</v>
      </c>
      <c r="I3" s="12">
        <v>4</v>
      </c>
      <c r="J3" s="5">
        <v>5</v>
      </c>
      <c r="K3" s="12">
        <v>6</v>
      </c>
      <c r="L3" s="5">
        <v>7</v>
      </c>
      <c r="M3" s="12">
        <v>8</v>
      </c>
      <c r="N3" s="5">
        <v>9</v>
      </c>
      <c r="O3" s="12">
        <v>10</v>
      </c>
      <c r="P3" s="62"/>
      <c r="T3" s="2"/>
      <c r="U3" s="104" t="s">
        <v>41</v>
      </c>
    </row>
    <row r="4" spans="1:21" ht="16.5" customHeight="1">
      <c r="A4" s="167"/>
      <c r="B4" s="169" t="s">
        <v>15</v>
      </c>
      <c r="C4" s="170"/>
      <c r="D4" s="170"/>
      <c r="E4" s="57" t="s">
        <v>14</v>
      </c>
      <c r="F4" s="59"/>
      <c r="G4" s="30"/>
      <c r="H4" s="30"/>
      <c r="I4" s="30"/>
      <c r="J4" s="30"/>
      <c r="K4" s="30"/>
      <c r="L4" s="30"/>
      <c r="M4" s="30"/>
      <c r="N4" s="30"/>
      <c r="O4" s="30"/>
      <c r="P4" s="67"/>
      <c r="Q4" s="169" t="s">
        <v>32</v>
      </c>
      <c r="R4" s="170"/>
      <c r="S4" s="170"/>
      <c r="T4" s="56" t="s">
        <v>36</v>
      </c>
      <c r="U4" s="105" t="s">
        <v>40</v>
      </c>
    </row>
    <row r="5" spans="1:21" ht="16.5" customHeight="1">
      <c r="A5" s="168"/>
      <c r="B5" s="7" t="s">
        <v>0</v>
      </c>
      <c r="C5" s="8" t="s">
        <v>1</v>
      </c>
      <c r="D5" s="9" t="s">
        <v>30</v>
      </c>
      <c r="E5" s="55" t="s">
        <v>42</v>
      </c>
      <c r="F5" s="10"/>
      <c r="G5" s="31"/>
      <c r="H5" s="31"/>
      <c r="I5" s="31"/>
      <c r="J5" s="31"/>
      <c r="K5" s="31"/>
      <c r="L5" s="31"/>
      <c r="M5" s="31"/>
      <c r="N5" s="31"/>
      <c r="O5" s="31"/>
      <c r="P5" s="56" t="s">
        <v>31</v>
      </c>
      <c r="Q5" s="12" t="s">
        <v>33</v>
      </c>
      <c r="R5" s="5" t="s">
        <v>34</v>
      </c>
      <c r="S5" s="12" t="s">
        <v>35</v>
      </c>
      <c r="T5" s="55" t="s">
        <v>37</v>
      </c>
      <c r="U5" s="57" t="s">
        <v>39</v>
      </c>
    </row>
    <row r="6" spans="1:21" ht="16.5" customHeight="1">
      <c r="A6" s="28">
        <v>1</v>
      </c>
      <c r="B6" s="13">
        <f>votanti!D4</f>
        <v>272</v>
      </c>
      <c r="C6" s="14">
        <f>votanti!E4</f>
        <v>302</v>
      </c>
      <c r="D6" s="15">
        <f>SUM(B6:C6)</f>
        <v>574</v>
      </c>
      <c r="E6" s="103">
        <f>P6+T6+U6</f>
        <v>574</v>
      </c>
      <c r="F6" s="29">
        <v>20</v>
      </c>
      <c r="G6" s="33">
        <v>50</v>
      </c>
      <c r="H6" s="29">
        <v>168</v>
      </c>
      <c r="I6" s="33">
        <v>6</v>
      </c>
      <c r="J6" s="29">
        <v>100</v>
      </c>
      <c r="K6" s="33">
        <v>9</v>
      </c>
      <c r="L6" s="29">
        <v>7</v>
      </c>
      <c r="M6" s="33">
        <v>58</v>
      </c>
      <c r="N6" s="29">
        <v>82</v>
      </c>
      <c r="O6" s="33">
        <v>33</v>
      </c>
      <c r="P6" s="63">
        <f aca="true" t="shared" si="0" ref="P6:P27">SUM(F6:O6)</f>
        <v>533</v>
      </c>
      <c r="Q6" s="16">
        <f>Sindaco!L7</f>
        <v>1</v>
      </c>
      <c r="R6" s="17">
        <f>Sindaco!M7</f>
        <v>8</v>
      </c>
      <c r="S6" s="16">
        <f>Sindaco!N7</f>
        <v>23</v>
      </c>
      <c r="T6" s="103">
        <f aca="true" t="shared" si="1" ref="T6:T27">Q6+R6+S6</f>
        <v>32</v>
      </c>
      <c r="U6" s="12">
        <v>9</v>
      </c>
    </row>
    <row r="7" spans="1:21" ht="16.5" customHeight="1">
      <c r="A7" s="28">
        <v>2</v>
      </c>
      <c r="B7" s="13">
        <f>votanti!D5</f>
        <v>326</v>
      </c>
      <c r="C7" s="14">
        <f>votanti!E5</f>
        <v>347</v>
      </c>
      <c r="D7" s="15">
        <f>SUM(B7:C7)</f>
        <v>673</v>
      </c>
      <c r="E7" s="103">
        <f aca="true" t="shared" si="2" ref="E7:E27">P7+T7+U7</f>
        <v>673</v>
      </c>
      <c r="F7" s="29">
        <v>39</v>
      </c>
      <c r="G7" s="33">
        <v>29</v>
      </c>
      <c r="H7" s="29">
        <v>289</v>
      </c>
      <c r="I7" s="33">
        <v>4</v>
      </c>
      <c r="J7" s="29">
        <v>89</v>
      </c>
      <c r="K7" s="33">
        <v>3</v>
      </c>
      <c r="L7" s="29">
        <v>9</v>
      </c>
      <c r="M7" s="33">
        <v>29</v>
      </c>
      <c r="N7" s="29">
        <v>94</v>
      </c>
      <c r="O7" s="33">
        <v>51</v>
      </c>
      <c r="P7" s="63">
        <f t="shared" si="0"/>
        <v>636</v>
      </c>
      <c r="Q7" s="16">
        <f>Sindaco!L8</f>
        <v>2</v>
      </c>
      <c r="R7" s="17">
        <f>Sindaco!M8</f>
        <v>6</v>
      </c>
      <c r="S7" s="16">
        <f>Sindaco!N8</f>
        <v>0</v>
      </c>
      <c r="T7" s="103">
        <f t="shared" si="1"/>
        <v>8</v>
      </c>
      <c r="U7" s="12">
        <v>29</v>
      </c>
    </row>
    <row r="8" spans="1:21" ht="16.5" customHeight="1">
      <c r="A8" s="28">
        <v>3</v>
      </c>
      <c r="B8" s="13">
        <f>votanti!D6</f>
        <v>272</v>
      </c>
      <c r="C8" s="14">
        <f>votanti!E6</f>
        <v>285</v>
      </c>
      <c r="D8" s="18">
        <f aca="true" t="shared" si="3" ref="D8:D27">SUM(B8:C8)</f>
        <v>557</v>
      </c>
      <c r="E8" s="103">
        <f t="shared" si="2"/>
        <v>557</v>
      </c>
      <c r="F8" s="29">
        <v>21</v>
      </c>
      <c r="G8" s="33">
        <v>50</v>
      </c>
      <c r="H8" s="29">
        <v>201</v>
      </c>
      <c r="I8" s="33">
        <v>4</v>
      </c>
      <c r="J8" s="29">
        <v>96</v>
      </c>
      <c r="K8" s="33">
        <v>13</v>
      </c>
      <c r="L8" s="29">
        <v>5</v>
      </c>
      <c r="M8" s="33">
        <v>32</v>
      </c>
      <c r="N8" s="29">
        <v>70</v>
      </c>
      <c r="O8" s="33">
        <v>30</v>
      </c>
      <c r="P8" s="63">
        <f t="shared" si="0"/>
        <v>522</v>
      </c>
      <c r="Q8" s="16">
        <f>Sindaco!L9</f>
        <v>1</v>
      </c>
      <c r="R8" s="17">
        <f>Sindaco!M9</f>
        <v>15</v>
      </c>
      <c r="S8" s="16">
        <f>Sindaco!N9</f>
        <v>0</v>
      </c>
      <c r="T8" s="103">
        <f t="shared" si="1"/>
        <v>16</v>
      </c>
      <c r="U8" s="12">
        <v>19</v>
      </c>
    </row>
    <row r="9" spans="1:21" ht="16.5" customHeight="1">
      <c r="A9" s="28">
        <v>4</v>
      </c>
      <c r="B9" s="13">
        <f>votanti!D7</f>
        <v>274</v>
      </c>
      <c r="C9" s="14">
        <f>votanti!E7</f>
        <v>300</v>
      </c>
      <c r="D9" s="18">
        <f t="shared" si="3"/>
        <v>574</v>
      </c>
      <c r="E9" s="103">
        <f t="shared" si="2"/>
        <v>574</v>
      </c>
      <c r="F9" s="29">
        <v>20</v>
      </c>
      <c r="G9" s="33">
        <v>61</v>
      </c>
      <c r="H9" s="29">
        <v>203</v>
      </c>
      <c r="I9" s="33">
        <v>5</v>
      </c>
      <c r="J9" s="29">
        <v>88</v>
      </c>
      <c r="K9" s="33">
        <v>6</v>
      </c>
      <c r="L9" s="29">
        <v>5</v>
      </c>
      <c r="M9" s="33">
        <v>32</v>
      </c>
      <c r="N9" s="29">
        <v>98</v>
      </c>
      <c r="O9" s="33">
        <v>27</v>
      </c>
      <c r="P9" s="63">
        <f t="shared" si="0"/>
        <v>545</v>
      </c>
      <c r="Q9" s="16">
        <f>Sindaco!L10</f>
        <v>3</v>
      </c>
      <c r="R9" s="17">
        <f>Sindaco!M10</f>
        <v>9</v>
      </c>
      <c r="S9" s="16">
        <f>Sindaco!N10</f>
        <v>4</v>
      </c>
      <c r="T9" s="103">
        <f t="shared" si="1"/>
        <v>16</v>
      </c>
      <c r="U9" s="12">
        <v>13</v>
      </c>
    </row>
    <row r="10" spans="1:21" ht="16.5" customHeight="1">
      <c r="A10" s="28">
        <v>5</v>
      </c>
      <c r="B10" s="13">
        <f>votanti!D8</f>
        <v>280</v>
      </c>
      <c r="C10" s="14">
        <f>votanti!E8</f>
        <v>324</v>
      </c>
      <c r="D10" s="18">
        <f t="shared" si="3"/>
        <v>604</v>
      </c>
      <c r="E10" s="103">
        <f t="shared" si="2"/>
        <v>604</v>
      </c>
      <c r="F10" s="29">
        <v>38</v>
      </c>
      <c r="G10" s="33">
        <v>54</v>
      </c>
      <c r="H10" s="29">
        <v>201</v>
      </c>
      <c r="I10" s="33">
        <v>8</v>
      </c>
      <c r="J10" s="29">
        <v>78</v>
      </c>
      <c r="K10" s="33">
        <v>10</v>
      </c>
      <c r="L10" s="29">
        <v>13</v>
      </c>
      <c r="M10" s="33">
        <v>30</v>
      </c>
      <c r="N10" s="29">
        <v>105</v>
      </c>
      <c r="O10" s="33">
        <v>32</v>
      </c>
      <c r="P10" s="63">
        <f t="shared" si="0"/>
        <v>569</v>
      </c>
      <c r="Q10" s="16">
        <f>Sindaco!L11</f>
        <v>4</v>
      </c>
      <c r="R10" s="17">
        <f>Sindaco!M11</f>
        <v>15</v>
      </c>
      <c r="S10" s="16">
        <f>Sindaco!N11</f>
        <v>0</v>
      </c>
      <c r="T10" s="103">
        <f t="shared" si="1"/>
        <v>19</v>
      </c>
      <c r="U10" s="12">
        <v>16</v>
      </c>
    </row>
    <row r="11" spans="1:21" ht="16.5" customHeight="1">
      <c r="A11" s="28">
        <v>6</v>
      </c>
      <c r="B11" s="13">
        <f>votanti!D9</f>
        <v>261</v>
      </c>
      <c r="C11" s="14">
        <f>votanti!E9</f>
        <v>281</v>
      </c>
      <c r="D11" s="18">
        <f t="shared" si="3"/>
        <v>542</v>
      </c>
      <c r="E11" s="103">
        <f t="shared" si="2"/>
        <v>542</v>
      </c>
      <c r="F11" s="29">
        <v>29</v>
      </c>
      <c r="G11" s="33">
        <v>59</v>
      </c>
      <c r="H11" s="29">
        <v>155</v>
      </c>
      <c r="I11" s="33">
        <v>2</v>
      </c>
      <c r="J11" s="29">
        <v>52</v>
      </c>
      <c r="K11" s="33">
        <v>10</v>
      </c>
      <c r="L11" s="29">
        <v>10</v>
      </c>
      <c r="M11" s="33">
        <v>32</v>
      </c>
      <c r="N11" s="29">
        <v>130</v>
      </c>
      <c r="O11" s="33">
        <v>35</v>
      </c>
      <c r="P11" s="63">
        <f t="shared" si="0"/>
        <v>514</v>
      </c>
      <c r="Q11" s="16">
        <f>Sindaco!L12</f>
        <v>2</v>
      </c>
      <c r="R11" s="17">
        <f>Sindaco!M12</f>
        <v>12</v>
      </c>
      <c r="S11" s="16">
        <f>Sindaco!N12</f>
        <v>0</v>
      </c>
      <c r="T11" s="103">
        <f t="shared" si="1"/>
        <v>14</v>
      </c>
      <c r="U11" s="12">
        <v>14</v>
      </c>
    </row>
    <row r="12" spans="1:21" ht="16.5" customHeight="1">
      <c r="A12" s="28">
        <v>7</v>
      </c>
      <c r="B12" s="13">
        <f>votanti!D10</f>
        <v>253</v>
      </c>
      <c r="C12" s="14">
        <f>votanti!E10</f>
        <v>267</v>
      </c>
      <c r="D12" s="18">
        <f t="shared" si="3"/>
        <v>520</v>
      </c>
      <c r="E12" s="103">
        <f t="shared" si="2"/>
        <v>520</v>
      </c>
      <c r="F12" s="29">
        <v>25</v>
      </c>
      <c r="G12" s="33">
        <v>56</v>
      </c>
      <c r="H12" s="29">
        <v>157</v>
      </c>
      <c r="I12" s="33">
        <v>2</v>
      </c>
      <c r="J12" s="29">
        <v>87</v>
      </c>
      <c r="K12" s="33">
        <v>6</v>
      </c>
      <c r="L12" s="29">
        <v>10</v>
      </c>
      <c r="M12" s="33">
        <v>37</v>
      </c>
      <c r="N12" s="29">
        <v>79</v>
      </c>
      <c r="O12" s="33">
        <v>36</v>
      </c>
      <c r="P12" s="63">
        <f t="shared" si="0"/>
        <v>495</v>
      </c>
      <c r="Q12" s="16">
        <f>Sindaco!L13</f>
        <v>8</v>
      </c>
      <c r="R12" s="17">
        <f>Sindaco!M13</f>
        <v>8</v>
      </c>
      <c r="S12" s="16">
        <f>Sindaco!N13</f>
        <v>0</v>
      </c>
      <c r="T12" s="103">
        <f t="shared" si="1"/>
        <v>16</v>
      </c>
      <c r="U12" s="12">
        <v>9</v>
      </c>
    </row>
    <row r="13" spans="1:21" ht="16.5" customHeight="1">
      <c r="A13" s="28">
        <v>8</v>
      </c>
      <c r="B13" s="13">
        <f>votanti!D11</f>
        <v>287</v>
      </c>
      <c r="C13" s="14">
        <f>votanti!E11</f>
        <v>294</v>
      </c>
      <c r="D13" s="18">
        <f t="shared" si="3"/>
        <v>581</v>
      </c>
      <c r="E13" s="103">
        <f t="shared" si="2"/>
        <v>581</v>
      </c>
      <c r="F13" s="29">
        <v>28</v>
      </c>
      <c r="G13" s="33">
        <v>66</v>
      </c>
      <c r="H13" s="29">
        <v>170</v>
      </c>
      <c r="I13" s="33">
        <v>2</v>
      </c>
      <c r="J13" s="29">
        <v>64</v>
      </c>
      <c r="K13" s="33">
        <v>8</v>
      </c>
      <c r="L13" s="29">
        <v>6</v>
      </c>
      <c r="M13" s="33">
        <v>42</v>
      </c>
      <c r="N13" s="29">
        <v>112</v>
      </c>
      <c r="O13" s="33">
        <v>56</v>
      </c>
      <c r="P13" s="63">
        <f t="shared" si="0"/>
        <v>554</v>
      </c>
      <c r="Q13" s="16">
        <f>Sindaco!L14</f>
        <v>0</v>
      </c>
      <c r="R13" s="17">
        <f>Sindaco!M14</f>
        <v>6</v>
      </c>
      <c r="S13" s="16">
        <f>Sindaco!N14</f>
        <v>3</v>
      </c>
      <c r="T13" s="103">
        <f t="shared" si="1"/>
        <v>9</v>
      </c>
      <c r="U13" s="12">
        <v>18</v>
      </c>
    </row>
    <row r="14" spans="1:21" ht="16.5" customHeight="1">
      <c r="A14" s="28">
        <v>9</v>
      </c>
      <c r="B14" s="13">
        <f>votanti!D12</f>
        <v>298</v>
      </c>
      <c r="C14" s="14">
        <f>votanti!E12</f>
        <v>330</v>
      </c>
      <c r="D14" s="18">
        <f t="shared" si="3"/>
        <v>628</v>
      </c>
      <c r="E14" s="103">
        <f t="shared" si="2"/>
        <v>628</v>
      </c>
      <c r="F14" s="29">
        <v>31</v>
      </c>
      <c r="G14" s="33">
        <v>27</v>
      </c>
      <c r="H14" s="29">
        <v>238</v>
      </c>
      <c r="I14" s="33">
        <v>0</v>
      </c>
      <c r="J14" s="29">
        <v>121</v>
      </c>
      <c r="K14" s="33">
        <v>8</v>
      </c>
      <c r="L14" s="29">
        <v>9</v>
      </c>
      <c r="M14" s="33">
        <v>43</v>
      </c>
      <c r="N14" s="29">
        <v>79</v>
      </c>
      <c r="O14" s="33">
        <v>38</v>
      </c>
      <c r="P14" s="63">
        <f t="shared" si="0"/>
        <v>594</v>
      </c>
      <c r="Q14" s="16">
        <f>Sindaco!L15</f>
        <v>4</v>
      </c>
      <c r="R14" s="17">
        <f>Sindaco!M15</f>
        <v>9</v>
      </c>
      <c r="S14" s="16">
        <f>Sindaco!N15</f>
        <v>0</v>
      </c>
      <c r="T14" s="103">
        <f t="shared" si="1"/>
        <v>13</v>
      </c>
      <c r="U14" s="12">
        <v>21</v>
      </c>
    </row>
    <row r="15" spans="1:21" ht="16.5" customHeight="1">
      <c r="A15" s="28">
        <v>10</v>
      </c>
      <c r="B15" s="13">
        <f>votanti!D13</f>
        <v>17</v>
      </c>
      <c r="C15" s="14">
        <f>votanti!E13</f>
        <v>12</v>
      </c>
      <c r="D15" s="18">
        <f t="shared" si="3"/>
        <v>29</v>
      </c>
      <c r="E15" s="103">
        <f t="shared" si="2"/>
        <v>29</v>
      </c>
      <c r="F15" s="29">
        <v>2</v>
      </c>
      <c r="G15" s="33">
        <v>0</v>
      </c>
      <c r="H15" s="29">
        <v>13</v>
      </c>
      <c r="I15" s="33">
        <v>1</v>
      </c>
      <c r="J15" s="29">
        <v>2</v>
      </c>
      <c r="K15" s="33">
        <v>0</v>
      </c>
      <c r="L15" s="29">
        <v>1</v>
      </c>
      <c r="M15" s="33">
        <v>4</v>
      </c>
      <c r="N15" s="29">
        <v>1</v>
      </c>
      <c r="O15" s="33">
        <v>1</v>
      </c>
      <c r="P15" s="63">
        <f t="shared" si="0"/>
        <v>25</v>
      </c>
      <c r="Q15" s="16">
        <f>Sindaco!L16</f>
        <v>0</v>
      </c>
      <c r="R15" s="17">
        <f>Sindaco!M16</f>
        <v>2</v>
      </c>
      <c r="S15" s="16">
        <f>Sindaco!N16</f>
        <v>0</v>
      </c>
      <c r="T15" s="103">
        <f t="shared" si="1"/>
        <v>2</v>
      </c>
      <c r="U15" s="12">
        <v>2</v>
      </c>
    </row>
    <row r="16" spans="1:21" ht="16.5" customHeight="1">
      <c r="A16" s="28">
        <v>11</v>
      </c>
      <c r="B16" s="13">
        <f>votanti!D14</f>
        <v>361</v>
      </c>
      <c r="C16" s="14">
        <f>votanti!E14</f>
        <v>356</v>
      </c>
      <c r="D16" s="18">
        <f t="shared" si="3"/>
        <v>717</v>
      </c>
      <c r="E16" s="103">
        <f t="shared" si="2"/>
        <v>717</v>
      </c>
      <c r="F16" s="29">
        <v>34</v>
      </c>
      <c r="G16" s="33">
        <v>81</v>
      </c>
      <c r="H16" s="29">
        <v>233</v>
      </c>
      <c r="I16" s="33">
        <v>17</v>
      </c>
      <c r="J16" s="29">
        <v>97</v>
      </c>
      <c r="K16" s="33">
        <v>12</v>
      </c>
      <c r="L16" s="29">
        <v>26</v>
      </c>
      <c r="M16" s="33">
        <v>30</v>
      </c>
      <c r="N16" s="29">
        <v>108</v>
      </c>
      <c r="O16" s="33">
        <v>49</v>
      </c>
      <c r="P16" s="63">
        <f t="shared" si="0"/>
        <v>687</v>
      </c>
      <c r="Q16" s="16">
        <f>Sindaco!L17</f>
        <v>5</v>
      </c>
      <c r="R16" s="17">
        <f>Sindaco!M17</f>
        <v>9</v>
      </c>
      <c r="S16" s="16">
        <f>Sindaco!N17</f>
        <v>0</v>
      </c>
      <c r="T16" s="103">
        <f t="shared" si="1"/>
        <v>14</v>
      </c>
      <c r="U16" s="12">
        <v>16</v>
      </c>
    </row>
    <row r="17" spans="1:21" ht="16.5" customHeight="1">
      <c r="A17" s="28">
        <v>12</v>
      </c>
      <c r="B17" s="13">
        <f>votanti!D15</f>
        <v>324</v>
      </c>
      <c r="C17" s="14">
        <f>votanti!E15</f>
        <v>358</v>
      </c>
      <c r="D17" s="18">
        <f t="shared" si="3"/>
        <v>682</v>
      </c>
      <c r="E17" s="103">
        <f t="shared" si="2"/>
        <v>682</v>
      </c>
      <c r="F17" s="29">
        <v>33</v>
      </c>
      <c r="G17" s="33">
        <v>62</v>
      </c>
      <c r="H17" s="29">
        <v>258</v>
      </c>
      <c r="I17" s="33">
        <v>6</v>
      </c>
      <c r="J17" s="29">
        <v>113</v>
      </c>
      <c r="K17" s="33">
        <v>12</v>
      </c>
      <c r="L17" s="29">
        <v>8</v>
      </c>
      <c r="M17" s="33">
        <v>35</v>
      </c>
      <c r="N17" s="29">
        <v>88</v>
      </c>
      <c r="O17" s="33">
        <v>42</v>
      </c>
      <c r="P17" s="63">
        <f t="shared" si="0"/>
        <v>657</v>
      </c>
      <c r="Q17" s="16">
        <f>Sindaco!L18</f>
        <v>2</v>
      </c>
      <c r="R17" s="17">
        <f>Sindaco!M18</f>
        <v>9</v>
      </c>
      <c r="S17" s="16">
        <f>Sindaco!N18</f>
        <v>0</v>
      </c>
      <c r="T17" s="103">
        <f t="shared" si="1"/>
        <v>11</v>
      </c>
      <c r="U17" s="12">
        <v>14</v>
      </c>
    </row>
    <row r="18" spans="1:21" ht="16.5" customHeight="1">
      <c r="A18" s="28">
        <v>13</v>
      </c>
      <c r="B18" s="13">
        <f>votanti!D16</f>
        <v>313</v>
      </c>
      <c r="C18" s="14">
        <f>votanti!E16</f>
        <v>334</v>
      </c>
      <c r="D18" s="18">
        <f t="shared" si="3"/>
        <v>647</v>
      </c>
      <c r="E18" s="103">
        <f t="shared" si="2"/>
        <v>647</v>
      </c>
      <c r="F18" s="29">
        <v>18</v>
      </c>
      <c r="G18" s="33">
        <v>71</v>
      </c>
      <c r="H18" s="29">
        <v>260</v>
      </c>
      <c r="I18" s="33">
        <v>7</v>
      </c>
      <c r="J18" s="29">
        <v>101</v>
      </c>
      <c r="K18" s="33">
        <v>7</v>
      </c>
      <c r="L18" s="29">
        <v>7</v>
      </c>
      <c r="M18" s="33">
        <v>32</v>
      </c>
      <c r="N18" s="29">
        <v>76</v>
      </c>
      <c r="O18" s="33">
        <v>42</v>
      </c>
      <c r="P18" s="63">
        <f t="shared" si="0"/>
        <v>621</v>
      </c>
      <c r="Q18" s="16">
        <f>Sindaco!L19</f>
        <v>3</v>
      </c>
      <c r="R18" s="17">
        <f>Sindaco!M19</f>
        <v>7</v>
      </c>
      <c r="S18" s="16">
        <f>Sindaco!N19</f>
        <v>2</v>
      </c>
      <c r="T18" s="103">
        <f t="shared" si="1"/>
        <v>12</v>
      </c>
      <c r="U18" s="12">
        <v>14</v>
      </c>
    </row>
    <row r="19" spans="1:21" ht="16.5" customHeight="1">
      <c r="A19" s="28">
        <v>14</v>
      </c>
      <c r="B19" s="13">
        <f>votanti!D17</f>
        <v>280</v>
      </c>
      <c r="C19" s="14">
        <f>votanti!E17</f>
        <v>305</v>
      </c>
      <c r="D19" s="18">
        <f t="shared" si="3"/>
        <v>585</v>
      </c>
      <c r="E19" s="103">
        <f t="shared" si="2"/>
        <v>585</v>
      </c>
      <c r="F19" s="29">
        <v>16</v>
      </c>
      <c r="G19" s="33">
        <v>58</v>
      </c>
      <c r="H19" s="29">
        <v>203</v>
      </c>
      <c r="I19" s="33">
        <v>3</v>
      </c>
      <c r="J19" s="29">
        <v>93</v>
      </c>
      <c r="K19" s="33">
        <v>30</v>
      </c>
      <c r="L19" s="29">
        <v>12</v>
      </c>
      <c r="M19" s="33">
        <v>17</v>
      </c>
      <c r="N19" s="29">
        <v>79</v>
      </c>
      <c r="O19" s="33">
        <v>37</v>
      </c>
      <c r="P19" s="63">
        <f t="shared" si="0"/>
        <v>548</v>
      </c>
      <c r="Q19" s="16">
        <f>Sindaco!L20</f>
        <v>5</v>
      </c>
      <c r="R19" s="17">
        <f>Sindaco!M20</f>
        <v>7</v>
      </c>
      <c r="S19" s="16">
        <f>Sindaco!N20</f>
        <v>0</v>
      </c>
      <c r="T19" s="103">
        <f t="shared" si="1"/>
        <v>12</v>
      </c>
      <c r="U19" s="12">
        <v>25</v>
      </c>
    </row>
    <row r="20" spans="1:21" ht="16.5" customHeight="1">
      <c r="A20" s="28">
        <v>15</v>
      </c>
      <c r="B20" s="13">
        <f>votanti!D18</f>
        <v>322</v>
      </c>
      <c r="C20" s="14">
        <f>votanti!E18</f>
        <v>342</v>
      </c>
      <c r="D20" s="18">
        <f t="shared" si="3"/>
        <v>664</v>
      </c>
      <c r="E20" s="103">
        <f t="shared" si="2"/>
        <v>664</v>
      </c>
      <c r="F20" s="29">
        <v>70</v>
      </c>
      <c r="G20" s="33">
        <v>47</v>
      </c>
      <c r="H20" s="29">
        <v>221</v>
      </c>
      <c r="I20" s="33">
        <v>25</v>
      </c>
      <c r="J20" s="29">
        <v>90</v>
      </c>
      <c r="K20" s="33">
        <v>9</v>
      </c>
      <c r="L20" s="29">
        <v>22</v>
      </c>
      <c r="M20" s="33">
        <v>22</v>
      </c>
      <c r="N20" s="29">
        <v>88</v>
      </c>
      <c r="O20" s="33">
        <v>41</v>
      </c>
      <c r="P20" s="63">
        <f t="shared" si="0"/>
        <v>635</v>
      </c>
      <c r="Q20" s="16">
        <f>Sindaco!L21</f>
        <v>3</v>
      </c>
      <c r="R20" s="17">
        <f>Sindaco!M21</f>
        <v>11</v>
      </c>
      <c r="S20" s="16">
        <f>Sindaco!N21</f>
        <v>0</v>
      </c>
      <c r="T20" s="103">
        <f t="shared" si="1"/>
        <v>14</v>
      </c>
      <c r="U20" s="12">
        <v>15</v>
      </c>
    </row>
    <row r="21" spans="1:21" ht="16.5" customHeight="1">
      <c r="A21" s="28">
        <v>16</v>
      </c>
      <c r="B21" s="13">
        <f>votanti!D19</f>
        <v>251</v>
      </c>
      <c r="C21" s="14">
        <f>votanti!E19</f>
        <v>274</v>
      </c>
      <c r="D21" s="18">
        <f t="shared" si="3"/>
        <v>525</v>
      </c>
      <c r="E21" s="103">
        <f t="shared" si="2"/>
        <v>525</v>
      </c>
      <c r="F21" s="29">
        <v>44</v>
      </c>
      <c r="G21" s="33">
        <v>67</v>
      </c>
      <c r="H21" s="29">
        <v>131</v>
      </c>
      <c r="I21" s="33">
        <v>10</v>
      </c>
      <c r="J21" s="29">
        <v>56</v>
      </c>
      <c r="K21" s="33">
        <v>11</v>
      </c>
      <c r="L21" s="29">
        <v>19</v>
      </c>
      <c r="M21" s="33">
        <v>28</v>
      </c>
      <c r="N21" s="29">
        <v>97</v>
      </c>
      <c r="O21" s="33">
        <v>36</v>
      </c>
      <c r="P21" s="63">
        <f t="shared" si="0"/>
        <v>499</v>
      </c>
      <c r="Q21" s="16">
        <f>Sindaco!L22</f>
        <v>6</v>
      </c>
      <c r="R21" s="17">
        <f>Sindaco!M22</f>
        <v>8</v>
      </c>
      <c r="S21" s="16">
        <f>Sindaco!N22</f>
        <v>0</v>
      </c>
      <c r="T21" s="103">
        <f t="shared" si="1"/>
        <v>14</v>
      </c>
      <c r="U21" s="12">
        <v>12</v>
      </c>
    </row>
    <row r="22" spans="1:21" ht="16.5" customHeight="1">
      <c r="A22" s="28">
        <v>17</v>
      </c>
      <c r="B22" s="13">
        <f>votanti!D20</f>
        <v>299</v>
      </c>
      <c r="C22" s="14">
        <f>votanti!E20</f>
        <v>314</v>
      </c>
      <c r="D22" s="18">
        <f t="shared" si="3"/>
        <v>613</v>
      </c>
      <c r="E22" s="103">
        <f t="shared" si="2"/>
        <v>613</v>
      </c>
      <c r="F22" s="29">
        <v>27</v>
      </c>
      <c r="G22" s="33">
        <v>56</v>
      </c>
      <c r="H22" s="29">
        <v>179</v>
      </c>
      <c r="I22" s="33">
        <v>8</v>
      </c>
      <c r="J22" s="29">
        <v>73</v>
      </c>
      <c r="K22" s="33">
        <v>13</v>
      </c>
      <c r="L22" s="29">
        <v>73</v>
      </c>
      <c r="M22" s="33">
        <v>23</v>
      </c>
      <c r="N22" s="29">
        <v>76</v>
      </c>
      <c r="O22" s="33">
        <v>35</v>
      </c>
      <c r="P22" s="63">
        <f t="shared" si="0"/>
        <v>563</v>
      </c>
      <c r="Q22" s="16">
        <f>Sindaco!L23</f>
        <v>7</v>
      </c>
      <c r="R22" s="17">
        <f>Sindaco!M23</f>
        <v>16</v>
      </c>
      <c r="S22" s="16">
        <f>Sindaco!N23</f>
        <v>0</v>
      </c>
      <c r="T22" s="103">
        <f t="shared" si="1"/>
        <v>23</v>
      </c>
      <c r="U22" s="12">
        <v>27</v>
      </c>
    </row>
    <row r="23" spans="1:21" ht="16.5" customHeight="1">
      <c r="A23" s="28">
        <v>18</v>
      </c>
      <c r="B23" s="13">
        <f>votanti!D21</f>
        <v>292</v>
      </c>
      <c r="C23" s="14">
        <f>votanti!E21</f>
        <v>325</v>
      </c>
      <c r="D23" s="18">
        <f t="shared" si="3"/>
        <v>617</v>
      </c>
      <c r="E23" s="103">
        <f t="shared" si="2"/>
        <v>617</v>
      </c>
      <c r="F23" s="29">
        <v>25</v>
      </c>
      <c r="G23" s="33">
        <v>65</v>
      </c>
      <c r="H23" s="29">
        <v>178</v>
      </c>
      <c r="I23" s="33">
        <v>7</v>
      </c>
      <c r="J23" s="29">
        <v>90</v>
      </c>
      <c r="K23" s="33">
        <v>7</v>
      </c>
      <c r="L23" s="29">
        <v>22</v>
      </c>
      <c r="M23" s="33">
        <v>40</v>
      </c>
      <c r="N23" s="29">
        <v>108</v>
      </c>
      <c r="O23" s="33">
        <v>37</v>
      </c>
      <c r="P23" s="63">
        <f t="shared" si="0"/>
        <v>579</v>
      </c>
      <c r="Q23" s="16">
        <f>Sindaco!L24</f>
        <v>3</v>
      </c>
      <c r="R23" s="17">
        <f>Sindaco!M24</f>
        <v>13</v>
      </c>
      <c r="S23" s="16">
        <f>Sindaco!N24</f>
        <v>0</v>
      </c>
      <c r="T23" s="103">
        <f t="shared" si="1"/>
        <v>16</v>
      </c>
      <c r="U23" s="12">
        <v>22</v>
      </c>
    </row>
    <row r="24" spans="1:21" ht="16.5" customHeight="1">
      <c r="A24" s="28">
        <v>19</v>
      </c>
      <c r="B24" s="13">
        <f>votanti!D22</f>
        <v>258</v>
      </c>
      <c r="C24" s="14">
        <f>votanti!E22</f>
        <v>241</v>
      </c>
      <c r="D24" s="18">
        <f t="shared" si="3"/>
        <v>499</v>
      </c>
      <c r="E24" s="103">
        <f t="shared" si="2"/>
        <v>499</v>
      </c>
      <c r="F24" s="29">
        <v>24</v>
      </c>
      <c r="G24" s="33">
        <v>45</v>
      </c>
      <c r="H24" s="29">
        <v>144</v>
      </c>
      <c r="I24" s="33">
        <v>16</v>
      </c>
      <c r="J24" s="29">
        <v>66</v>
      </c>
      <c r="K24" s="33">
        <v>4</v>
      </c>
      <c r="L24" s="29">
        <v>16</v>
      </c>
      <c r="M24" s="33">
        <v>31</v>
      </c>
      <c r="N24" s="29">
        <v>82</v>
      </c>
      <c r="O24" s="33">
        <v>40</v>
      </c>
      <c r="P24" s="63">
        <f t="shared" si="0"/>
        <v>468</v>
      </c>
      <c r="Q24" s="16">
        <f>Sindaco!L25</f>
        <v>2</v>
      </c>
      <c r="R24" s="17">
        <f>Sindaco!M25</f>
        <v>14</v>
      </c>
      <c r="S24" s="16">
        <f>Sindaco!N25</f>
        <v>0</v>
      </c>
      <c r="T24" s="103">
        <f t="shared" si="1"/>
        <v>16</v>
      </c>
      <c r="U24" s="12">
        <v>15</v>
      </c>
    </row>
    <row r="25" spans="1:21" ht="16.5" customHeight="1">
      <c r="A25" s="28">
        <v>20</v>
      </c>
      <c r="B25" s="13">
        <f>votanti!D23</f>
        <v>224</v>
      </c>
      <c r="C25" s="14">
        <f>votanti!E23</f>
        <v>260</v>
      </c>
      <c r="D25" s="18">
        <f t="shared" si="3"/>
        <v>484</v>
      </c>
      <c r="E25" s="103">
        <f t="shared" si="2"/>
        <v>484</v>
      </c>
      <c r="F25" s="29">
        <v>11</v>
      </c>
      <c r="G25" s="33">
        <v>75</v>
      </c>
      <c r="H25" s="29">
        <v>124</v>
      </c>
      <c r="I25" s="33">
        <v>15</v>
      </c>
      <c r="J25" s="29">
        <v>36</v>
      </c>
      <c r="K25" s="33">
        <v>7</v>
      </c>
      <c r="L25" s="29">
        <v>53</v>
      </c>
      <c r="M25" s="33">
        <v>23</v>
      </c>
      <c r="N25" s="29">
        <v>50</v>
      </c>
      <c r="O25" s="33">
        <v>42</v>
      </c>
      <c r="P25" s="63">
        <f t="shared" si="0"/>
        <v>436</v>
      </c>
      <c r="Q25" s="16">
        <f>Sindaco!L26</f>
        <v>3</v>
      </c>
      <c r="R25" s="17">
        <f>Sindaco!M26</f>
        <v>20</v>
      </c>
      <c r="S25" s="16">
        <f>Sindaco!N26</f>
        <v>0</v>
      </c>
      <c r="T25" s="103">
        <f t="shared" si="1"/>
        <v>23</v>
      </c>
      <c r="U25" s="12">
        <v>25</v>
      </c>
    </row>
    <row r="26" spans="1:21" ht="16.5" customHeight="1">
      <c r="A26" s="28">
        <v>21</v>
      </c>
      <c r="B26" s="13">
        <f>votanti!D24</f>
        <v>194</v>
      </c>
      <c r="C26" s="14">
        <f>votanti!E24</f>
        <v>238</v>
      </c>
      <c r="D26" s="18">
        <f t="shared" si="3"/>
        <v>432</v>
      </c>
      <c r="E26" s="103">
        <f t="shared" si="2"/>
        <v>432</v>
      </c>
      <c r="F26" s="29">
        <v>12</v>
      </c>
      <c r="G26" s="33">
        <v>42</v>
      </c>
      <c r="H26" s="29">
        <v>84</v>
      </c>
      <c r="I26" s="33">
        <v>16</v>
      </c>
      <c r="J26" s="29">
        <v>28</v>
      </c>
      <c r="K26" s="33">
        <v>3</v>
      </c>
      <c r="L26" s="29">
        <v>101</v>
      </c>
      <c r="M26" s="33">
        <v>22</v>
      </c>
      <c r="N26" s="29">
        <v>65</v>
      </c>
      <c r="O26" s="33">
        <v>20</v>
      </c>
      <c r="P26" s="63">
        <f t="shared" si="0"/>
        <v>393</v>
      </c>
      <c r="Q26" s="16">
        <f>Sindaco!L27</f>
        <v>2</v>
      </c>
      <c r="R26" s="17">
        <f>Sindaco!M27</f>
        <v>14</v>
      </c>
      <c r="S26" s="16">
        <f>Sindaco!N27</f>
        <v>0</v>
      </c>
      <c r="T26" s="103">
        <f t="shared" si="1"/>
        <v>16</v>
      </c>
      <c r="U26" s="12">
        <v>23</v>
      </c>
    </row>
    <row r="27" spans="1:21" s="1" customFormat="1" ht="16.5" customHeight="1">
      <c r="A27" s="55">
        <v>22</v>
      </c>
      <c r="B27" s="13">
        <f>votanti!D25</f>
        <v>186</v>
      </c>
      <c r="C27" s="14">
        <f>votanti!E25</f>
        <v>242</v>
      </c>
      <c r="D27" s="18">
        <f t="shared" si="3"/>
        <v>428</v>
      </c>
      <c r="E27" s="103">
        <f t="shared" si="2"/>
        <v>428</v>
      </c>
      <c r="F27" s="29">
        <v>15</v>
      </c>
      <c r="G27" s="33">
        <v>47</v>
      </c>
      <c r="H27" s="29">
        <v>113</v>
      </c>
      <c r="I27" s="33">
        <v>29</v>
      </c>
      <c r="J27" s="29">
        <v>28</v>
      </c>
      <c r="K27" s="33">
        <v>2</v>
      </c>
      <c r="L27" s="29">
        <v>47</v>
      </c>
      <c r="M27" s="33">
        <v>21</v>
      </c>
      <c r="N27" s="29">
        <v>48</v>
      </c>
      <c r="O27" s="33">
        <v>38</v>
      </c>
      <c r="P27" s="63">
        <f t="shared" si="0"/>
        <v>388</v>
      </c>
      <c r="Q27" s="16">
        <f>Sindaco!L28</f>
        <v>0</v>
      </c>
      <c r="R27" s="17">
        <f>Sindaco!M28</f>
        <v>17</v>
      </c>
      <c r="S27" s="16">
        <f>Sindaco!N28</f>
        <v>0</v>
      </c>
      <c r="T27" s="103">
        <f t="shared" si="1"/>
        <v>17</v>
      </c>
      <c r="U27" s="12">
        <v>23</v>
      </c>
    </row>
    <row r="28" spans="1:21" ht="16.5" customHeight="1">
      <c r="A28" s="19"/>
      <c r="B28" s="20">
        <f aca="true" t="shared" si="4" ref="B28:O28">SUM(B6:B27)</f>
        <v>5844</v>
      </c>
      <c r="C28" s="21">
        <f t="shared" si="4"/>
        <v>6331</v>
      </c>
      <c r="D28" s="22">
        <f t="shared" si="4"/>
        <v>12175</v>
      </c>
      <c r="E28" s="82">
        <f t="shared" si="4"/>
        <v>12175</v>
      </c>
      <c r="F28" s="25">
        <f t="shared" si="4"/>
        <v>582</v>
      </c>
      <c r="G28" s="25">
        <f t="shared" si="4"/>
        <v>1168</v>
      </c>
      <c r="H28" s="25">
        <f t="shared" si="4"/>
        <v>3923</v>
      </c>
      <c r="I28" s="25">
        <f t="shared" si="4"/>
        <v>193</v>
      </c>
      <c r="J28" s="25">
        <f t="shared" si="4"/>
        <v>1648</v>
      </c>
      <c r="K28" s="25">
        <f t="shared" si="4"/>
        <v>190</v>
      </c>
      <c r="L28" s="25">
        <f t="shared" si="4"/>
        <v>481</v>
      </c>
      <c r="M28" s="26">
        <f t="shared" si="4"/>
        <v>663</v>
      </c>
      <c r="N28" s="23">
        <f t="shared" si="4"/>
        <v>1815</v>
      </c>
      <c r="O28" s="24">
        <f t="shared" si="4"/>
        <v>798</v>
      </c>
      <c r="P28" s="27">
        <f aca="true" t="shared" si="5" ref="P28:U28">SUM(P6:P27)</f>
        <v>11461</v>
      </c>
      <c r="Q28" s="26">
        <f t="shared" si="5"/>
        <v>66</v>
      </c>
      <c r="R28" s="65">
        <f t="shared" si="5"/>
        <v>235</v>
      </c>
      <c r="S28" s="26">
        <f t="shared" si="5"/>
        <v>32</v>
      </c>
      <c r="T28" s="82">
        <f t="shared" si="5"/>
        <v>333</v>
      </c>
      <c r="U28" s="12">
        <f t="shared" si="5"/>
        <v>381</v>
      </c>
    </row>
    <row r="29" spans="1:21" s="53" customFormat="1" ht="16.5" customHeight="1">
      <c r="A29" s="50"/>
      <c r="B29" s="51"/>
      <c r="C29" s="51"/>
      <c r="D29" s="51"/>
      <c r="E29" s="52"/>
      <c r="F29" s="58">
        <f>F28/'consiglio comunale'!$P$28</f>
        <v>0.050780909170229475</v>
      </c>
      <c r="G29" s="58">
        <f>G28/'consiglio comunale'!$P$28</f>
        <v>0.10191082802547771</v>
      </c>
      <c r="H29" s="58">
        <f>H28/'consiglio comunale'!$P$28</f>
        <v>0.34229124858214816</v>
      </c>
      <c r="I29" s="58">
        <f>I28/'consiglio comunale'!$P$28</f>
        <v>0.016839717302155135</v>
      </c>
      <c r="J29" s="58">
        <f>J28/'consiglio comunale'!$P$28</f>
        <v>0.14379199022772882</v>
      </c>
      <c r="K29" s="58">
        <f>K28/'consiglio comunale'!$P$28</f>
        <v>0.016577960038391064</v>
      </c>
      <c r="L29" s="58">
        <f>L28/'consiglio comunale'!$P$28</f>
        <v>0.041968414623505805</v>
      </c>
      <c r="M29" s="58">
        <f>M28/'consiglio comunale'!$P$28</f>
        <v>0.057848355291859346</v>
      </c>
      <c r="N29" s="58">
        <f>N28/'consiglio comunale'!$P$28</f>
        <v>0.15836314457726203</v>
      </c>
      <c r="O29" s="58">
        <f>O28/'consiglio comunale'!$P$28</f>
        <v>0.06962743216124248</v>
      </c>
      <c r="P29" s="84">
        <f>SUM(F29:O29)</f>
        <v>1</v>
      </c>
      <c r="Q29" s="85">
        <f>Q28/$E$28</f>
        <v>0.00542094455852156</v>
      </c>
      <c r="R29" s="85">
        <f>R28/$E$28</f>
        <v>0.019301848049281315</v>
      </c>
      <c r="S29" s="85">
        <f>S28/$E$28</f>
        <v>0.002628336755646817</v>
      </c>
      <c r="T29" s="52"/>
      <c r="U29" s="85">
        <f>U28/$E$28</f>
        <v>0.031293634496919916</v>
      </c>
    </row>
    <row r="30" ht="16.5" customHeight="1">
      <c r="S30" s="54"/>
    </row>
    <row r="31" spans="13:17" ht="16.5" customHeight="1">
      <c r="M31" s="106"/>
      <c r="N31" s="177" t="s">
        <v>28</v>
      </c>
      <c r="O31" s="177"/>
      <c r="P31" s="81">
        <f>F28</f>
        <v>582</v>
      </c>
      <c r="Q31" s="58">
        <f>P31/$E$28</f>
        <v>0.047802874743326486</v>
      </c>
    </row>
    <row r="32" spans="14:17" ht="16.5" customHeight="1">
      <c r="N32" s="177" t="s">
        <v>45</v>
      </c>
      <c r="O32" s="177"/>
      <c r="P32" s="81">
        <f>G28</f>
        <v>1168</v>
      </c>
      <c r="Q32" s="58">
        <f>P32/$E$28</f>
        <v>0.09593429158110883</v>
      </c>
    </row>
    <row r="33" spans="12:17" ht="16.5" customHeight="1">
      <c r="L33" s="106" t="s">
        <v>43</v>
      </c>
      <c r="N33" s="177" t="s">
        <v>29</v>
      </c>
      <c r="O33" s="177"/>
      <c r="P33" s="81">
        <f>SUM(H28+I28+J28)</f>
        <v>5764</v>
      </c>
      <c r="Q33" s="58">
        <f>P33/$E$28</f>
        <v>0.47342915811088293</v>
      </c>
    </row>
    <row r="34" spans="14:19" ht="16.5" customHeight="1">
      <c r="N34" s="177" t="s">
        <v>46</v>
      </c>
      <c r="O34" s="177"/>
      <c r="P34" s="81">
        <f>K28</f>
        <v>190</v>
      </c>
      <c r="Q34" s="58">
        <f>P34/$E$28</f>
        <v>0.015605749486652977</v>
      </c>
      <c r="S34" s="48">
        <f>Q29+R29+S29+U29+Q31+Q32+Q33+Q34+Q35</f>
        <v>0.9999999999999999</v>
      </c>
    </row>
    <row r="35" spans="11:17" ht="16.5" customHeight="1">
      <c r="K35" s="106"/>
      <c r="L35" s="106" t="s">
        <v>43</v>
      </c>
      <c r="N35" s="177" t="s">
        <v>27</v>
      </c>
      <c r="O35" s="177"/>
      <c r="P35" s="81">
        <f>SUM(L28+M28+N28+O28)</f>
        <v>3757</v>
      </c>
      <c r="Q35" s="58">
        <f>P35/$E$28</f>
        <v>0.30858316221765913</v>
      </c>
    </row>
    <row r="38" spans="5:20" ht="16.5" customHeight="1">
      <c r="E38" s="41" t="s">
        <v>203</v>
      </c>
      <c r="F38" s="2"/>
      <c r="G38" s="2"/>
      <c r="H38" s="2"/>
      <c r="N38" s="3"/>
      <c r="O38" s="3"/>
      <c r="P38" s="3"/>
      <c r="Q38" s="3"/>
      <c r="T38" s="2"/>
    </row>
    <row r="39" spans="5:20" ht="16.5" customHeight="1" thickBot="1">
      <c r="E39" s="1"/>
      <c r="F39" s="2"/>
      <c r="G39" s="2"/>
      <c r="H39" s="2"/>
      <c r="N39" s="3"/>
      <c r="O39" s="3"/>
      <c r="P39" s="3"/>
      <c r="Q39" s="3"/>
      <c r="T39" s="2"/>
    </row>
    <row r="40" spans="5:20" ht="16.5" customHeight="1" thickBot="1">
      <c r="E40" s="129" t="s">
        <v>204</v>
      </c>
      <c r="F40" s="130"/>
      <c r="G40" s="130"/>
      <c r="H40" s="130"/>
      <c r="I40" s="131"/>
      <c r="J40" s="131"/>
      <c r="K40" s="131"/>
      <c r="L40" s="131"/>
      <c r="M40" s="131"/>
      <c r="N40" s="131"/>
      <c r="O40" s="131"/>
      <c r="P40" s="130"/>
      <c r="Q40" s="132" t="s">
        <v>205</v>
      </c>
      <c r="R40" s="101"/>
      <c r="S40" s="101"/>
      <c r="T40" s="101"/>
    </row>
    <row r="41" spans="5:20" ht="16.5" customHeight="1">
      <c r="E41" s="136"/>
      <c r="F41" s="137"/>
      <c r="G41" s="137"/>
      <c r="H41" s="137"/>
      <c r="I41" s="138"/>
      <c r="J41" s="138"/>
      <c r="K41" s="138"/>
      <c r="L41" s="138"/>
      <c r="M41" s="138"/>
      <c r="N41" s="138"/>
      <c r="O41" s="138"/>
      <c r="P41" s="137"/>
      <c r="Q41" s="139"/>
      <c r="T41" s="2"/>
    </row>
    <row r="42" spans="5:20" ht="16.5" customHeight="1">
      <c r="E42" s="140">
        <v>1</v>
      </c>
      <c r="F42" s="141">
        <f>$F$28/$E42</f>
        <v>582</v>
      </c>
      <c r="G42" s="141">
        <f>$G$28/$E42</f>
        <v>1168</v>
      </c>
      <c r="H42" s="141">
        <f>$H$28/$E42</f>
        <v>3923</v>
      </c>
      <c r="I42" s="141">
        <f>$I$28/$E42</f>
        <v>193</v>
      </c>
      <c r="J42" s="141">
        <f>$J$28/$E42</f>
        <v>1648</v>
      </c>
      <c r="K42" s="141">
        <f>$K$28/$E42</f>
        <v>190</v>
      </c>
      <c r="L42" s="141">
        <f>$L$28/$E42</f>
        <v>481</v>
      </c>
      <c r="M42" s="141">
        <f>$M$28/$E42</f>
        <v>663</v>
      </c>
      <c r="N42" s="141">
        <f>$N$28/$E42</f>
        <v>1815</v>
      </c>
      <c r="O42" s="141">
        <f>$O$28/$E42</f>
        <v>798</v>
      </c>
      <c r="P42" s="101"/>
      <c r="Q42" s="133">
        <f aca="true" t="shared" si="6" ref="Q42:Q57">LARGE($F$42:$O$57,E42)</f>
        <v>3923</v>
      </c>
      <c r="T42" s="2"/>
    </row>
    <row r="43" spans="5:20" ht="16.5" customHeight="1">
      <c r="E43" s="140">
        <v>2</v>
      </c>
      <c r="F43" s="141">
        <f aca="true" t="shared" si="7" ref="F43:F57">$F$28/$E43</f>
        <v>291</v>
      </c>
      <c r="G43" s="141">
        <f aca="true" t="shared" si="8" ref="G43:G57">$G$28/$E43</f>
        <v>584</v>
      </c>
      <c r="H43" s="141">
        <f aca="true" t="shared" si="9" ref="H43:H57">$H$28/$E43</f>
        <v>1961.5</v>
      </c>
      <c r="I43" s="141">
        <f aca="true" t="shared" si="10" ref="I43:I57">$I$28/$E43</f>
        <v>96.5</v>
      </c>
      <c r="J43" s="141">
        <f aca="true" t="shared" si="11" ref="J43:J57">$J$28/$E43</f>
        <v>824</v>
      </c>
      <c r="K43" s="141">
        <f aca="true" t="shared" si="12" ref="K43:K57">$K$28/$E43</f>
        <v>95</v>
      </c>
      <c r="L43" s="141">
        <f aca="true" t="shared" si="13" ref="L43:L57">$L$28/$E43</f>
        <v>240.5</v>
      </c>
      <c r="M43" s="141">
        <f aca="true" t="shared" si="14" ref="M43:M57">$M$28/$E43</f>
        <v>331.5</v>
      </c>
      <c r="N43" s="141">
        <f aca="true" t="shared" si="15" ref="N43:N57">$N$28/$E43</f>
        <v>907.5</v>
      </c>
      <c r="O43" s="141">
        <f aca="true" t="shared" si="16" ref="O43:O57">$O$28/$E43</f>
        <v>399</v>
      </c>
      <c r="P43" s="101"/>
      <c r="Q43" s="133">
        <f t="shared" si="6"/>
        <v>1961.5</v>
      </c>
      <c r="T43" s="2"/>
    </row>
    <row r="44" spans="5:20" ht="16.5" customHeight="1">
      <c r="E44" s="140">
        <v>3</v>
      </c>
      <c r="F44" s="141">
        <f t="shared" si="7"/>
        <v>194</v>
      </c>
      <c r="G44" s="141">
        <f t="shared" si="8"/>
        <v>389.3333333333333</v>
      </c>
      <c r="H44" s="141">
        <f t="shared" si="9"/>
        <v>1307.6666666666667</v>
      </c>
      <c r="I44" s="141">
        <f t="shared" si="10"/>
        <v>64.33333333333333</v>
      </c>
      <c r="J44" s="141">
        <f t="shared" si="11"/>
        <v>549.3333333333334</v>
      </c>
      <c r="K44" s="141">
        <f t="shared" si="12"/>
        <v>63.333333333333336</v>
      </c>
      <c r="L44" s="141">
        <f t="shared" si="13"/>
        <v>160.33333333333334</v>
      </c>
      <c r="M44" s="141">
        <f t="shared" si="14"/>
        <v>221</v>
      </c>
      <c r="N44" s="141">
        <f t="shared" si="15"/>
        <v>605</v>
      </c>
      <c r="O44" s="141">
        <f t="shared" si="16"/>
        <v>266</v>
      </c>
      <c r="P44" s="101"/>
      <c r="Q44" s="133">
        <f t="shared" si="6"/>
        <v>1815</v>
      </c>
      <c r="T44" s="2"/>
    </row>
    <row r="45" spans="5:20" ht="16.5" customHeight="1">
      <c r="E45" s="140">
        <v>4</v>
      </c>
      <c r="F45" s="141">
        <f t="shared" si="7"/>
        <v>145.5</v>
      </c>
      <c r="G45" s="141">
        <f t="shared" si="8"/>
        <v>292</v>
      </c>
      <c r="H45" s="141">
        <f t="shared" si="9"/>
        <v>980.75</v>
      </c>
      <c r="I45" s="141">
        <f t="shared" si="10"/>
        <v>48.25</v>
      </c>
      <c r="J45" s="141">
        <f t="shared" si="11"/>
        <v>412</v>
      </c>
      <c r="K45" s="141">
        <f t="shared" si="12"/>
        <v>47.5</v>
      </c>
      <c r="L45" s="141">
        <f t="shared" si="13"/>
        <v>120.25</v>
      </c>
      <c r="M45" s="141">
        <f t="shared" si="14"/>
        <v>165.75</v>
      </c>
      <c r="N45" s="141">
        <f t="shared" si="15"/>
        <v>453.75</v>
      </c>
      <c r="O45" s="141">
        <f t="shared" si="16"/>
        <v>199.5</v>
      </c>
      <c r="P45" s="101"/>
      <c r="Q45" s="133">
        <f t="shared" si="6"/>
        <v>1648</v>
      </c>
      <c r="T45" s="2"/>
    </row>
    <row r="46" spans="5:20" ht="16.5" customHeight="1">
      <c r="E46" s="140">
        <v>5</v>
      </c>
      <c r="F46" s="141">
        <f t="shared" si="7"/>
        <v>116.4</v>
      </c>
      <c r="G46" s="141">
        <f t="shared" si="8"/>
        <v>233.6</v>
      </c>
      <c r="H46" s="141">
        <f t="shared" si="9"/>
        <v>784.6</v>
      </c>
      <c r="I46" s="141">
        <f t="shared" si="10"/>
        <v>38.6</v>
      </c>
      <c r="J46" s="141">
        <f t="shared" si="11"/>
        <v>329.6</v>
      </c>
      <c r="K46" s="141">
        <f t="shared" si="12"/>
        <v>38</v>
      </c>
      <c r="L46" s="141">
        <f t="shared" si="13"/>
        <v>96.2</v>
      </c>
      <c r="M46" s="141">
        <f t="shared" si="14"/>
        <v>132.6</v>
      </c>
      <c r="N46" s="141">
        <f t="shared" si="15"/>
        <v>363</v>
      </c>
      <c r="O46" s="141">
        <f t="shared" si="16"/>
        <v>159.6</v>
      </c>
      <c r="P46" s="101"/>
      <c r="Q46" s="133">
        <f t="shared" si="6"/>
        <v>1307.6666666666667</v>
      </c>
      <c r="T46" s="2"/>
    </row>
    <row r="47" spans="5:20" ht="16.5" customHeight="1">
      <c r="E47" s="140">
        <v>6</v>
      </c>
      <c r="F47" s="141">
        <f t="shared" si="7"/>
        <v>97</v>
      </c>
      <c r="G47" s="141">
        <f t="shared" si="8"/>
        <v>194.66666666666666</v>
      </c>
      <c r="H47" s="141">
        <f t="shared" si="9"/>
        <v>653.8333333333334</v>
      </c>
      <c r="I47" s="141">
        <f t="shared" si="10"/>
        <v>32.166666666666664</v>
      </c>
      <c r="J47" s="141">
        <f t="shared" si="11"/>
        <v>274.6666666666667</v>
      </c>
      <c r="K47" s="141">
        <f t="shared" si="12"/>
        <v>31.666666666666668</v>
      </c>
      <c r="L47" s="141">
        <f t="shared" si="13"/>
        <v>80.16666666666667</v>
      </c>
      <c r="M47" s="141">
        <f t="shared" si="14"/>
        <v>110.5</v>
      </c>
      <c r="N47" s="141">
        <f t="shared" si="15"/>
        <v>302.5</v>
      </c>
      <c r="O47" s="141">
        <f t="shared" si="16"/>
        <v>133</v>
      </c>
      <c r="P47" s="101"/>
      <c r="Q47" s="133">
        <f t="shared" si="6"/>
        <v>1168</v>
      </c>
      <c r="T47" s="2"/>
    </row>
    <row r="48" spans="5:20" ht="16.5" customHeight="1">
      <c r="E48" s="140">
        <v>7</v>
      </c>
      <c r="F48" s="141">
        <f t="shared" si="7"/>
        <v>83.14285714285714</v>
      </c>
      <c r="G48" s="141">
        <f t="shared" si="8"/>
        <v>166.85714285714286</v>
      </c>
      <c r="H48" s="141">
        <f t="shared" si="9"/>
        <v>560.4285714285714</v>
      </c>
      <c r="I48" s="141">
        <f t="shared" si="10"/>
        <v>27.571428571428573</v>
      </c>
      <c r="J48" s="141">
        <f t="shared" si="11"/>
        <v>235.42857142857142</v>
      </c>
      <c r="K48" s="141">
        <f t="shared" si="12"/>
        <v>27.142857142857142</v>
      </c>
      <c r="L48" s="141">
        <f t="shared" si="13"/>
        <v>68.71428571428571</v>
      </c>
      <c r="M48" s="141">
        <f t="shared" si="14"/>
        <v>94.71428571428571</v>
      </c>
      <c r="N48" s="141">
        <f t="shared" si="15"/>
        <v>259.2857142857143</v>
      </c>
      <c r="O48" s="141">
        <f t="shared" si="16"/>
        <v>114</v>
      </c>
      <c r="P48" s="101"/>
      <c r="Q48" s="133">
        <f t="shared" si="6"/>
        <v>980.75</v>
      </c>
      <c r="T48" s="2"/>
    </row>
    <row r="49" spans="5:20" ht="16.5" customHeight="1">
      <c r="E49" s="140">
        <v>8</v>
      </c>
      <c r="F49" s="141">
        <f t="shared" si="7"/>
        <v>72.75</v>
      </c>
      <c r="G49" s="141">
        <f t="shared" si="8"/>
        <v>146</v>
      </c>
      <c r="H49" s="141">
        <f t="shared" si="9"/>
        <v>490.375</v>
      </c>
      <c r="I49" s="141">
        <f t="shared" si="10"/>
        <v>24.125</v>
      </c>
      <c r="J49" s="141">
        <f t="shared" si="11"/>
        <v>206</v>
      </c>
      <c r="K49" s="141">
        <f t="shared" si="12"/>
        <v>23.75</v>
      </c>
      <c r="L49" s="141">
        <f t="shared" si="13"/>
        <v>60.125</v>
      </c>
      <c r="M49" s="141">
        <f t="shared" si="14"/>
        <v>82.875</v>
      </c>
      <c r="N49" s="141">
        <f t="shared" si="15"/>
        <v>226.875</v>
      </c>
      <c r="O49" s="141">
        <f t="shared" si="16"/>
        <v>99.75</v>
      </c>
      <c r="P49" s="101"/>
      <c r="Q49" s="133">
        <f t="shared" si="6"/>
        <v>907.5</v>
      </c>
      <c r="T49" s="2"/>
    </row>
    <row r="50" spans="5:20" ht="16.5" customHeight="1">
      <c r="E50" s="140">
        <v>9</v>
      </c>
      <c r="F50" s="141">
        <f t="shared" si="7"/>
        <v>64.66666666666667</v>
      </c>
      <c r="G50" s="141">
        <f t="shared" si="8"/>
        <v>129.77777777777777</v>
      </c>
      <c r="H50" s="141">
        <f t="shared" si="9"/>
        <v>435.8888888888889</v>
      </c>
      <c r="I50" s="141">
        <f t="shared" si="10"/>
        <v>21.444444444444443</v>
      </c>
      <c r="J50" s="141">
        <f t="shared" si="11"/>
        <v>183.11111111111111</v>
      </c>
      <c r="K50" s="141">
        <f t="shared" si="12"/>
        <v>21.11111111111111</v>
      </c>
      <c r="L50" s="141">
        <f t="shared" si="13"/>
        <v>53.44444444444444</v>
      </c>
      <c r="M50" s="141">
        <f t="shared" si="14"/>
        <v>73.66666666666667</v>
      </c>
      <c r="N50" s="141">
        <f t="shared" si="15"/>
        <v>201.66666666666666</v>
      </c>
      <c r="O50" s="141">
        <f t="shared" si="16"/>
        <v>88.66666666666667</v>
      </c>
      <c r="P50" s="101"/>
      <c r="Q50" s="133">
        <f t="shared" si="6"/>
        <v>824</v>
      </c>
      <c r="T50" s="2"/>
    </row>
    <row r="51" spans="5:20" ht="16.5" customHeight="1">
      <c r="E51" s="140">
        <v>10</v>
      </c>
      <c r="F51" s="141">
        <f t="shared" si="7"/>
        <v>58.2</v>
      </c>
      <c r="G51" s="141">
        <f t="shared" si="8"/>
        <v>116.8</v>
      </c>
      <c r="H51" s="141">
        <f t="shared" si="9"/>
        <v>392.3</v>
      </c>
      <c r="I51" s="141">
        <f t="shared" si="10"/>
        <v>19.3</v>
      </c>
      <c r="J51" s="141">
        <f t="shared" si="11"/>
        <v>164.8</v>
      </c>
      <c r="K51" s="141">
        <f t="shared" si="12"/>
        <v>19</v>
      </c>
      <c r="L51" s="141">
        <f t="shared" si="13"/>
        <v>48.1</v>
      </c>
      <c r="M51" s="141">
        <f t="shared" si="14"/>
        <v>66.3</v>
      </c>
      <c r="N51" s="141">
        <f t="shared" si="15"/>
        <v>181.5</v>
      </c>
      <c r="O51" s="141">
        <f t="shared" si="16"/>
        <v>79.8</v>
      </c>
      <c r="P51" s="101"/>
      <c r="Q51" s="133">
        <f t="shared" si="6"/>
        <v>798</v>
      </c>
      <c r="T51" s="2"/>
    </row>
    <row r="52" spans="5:20" ht="16.5" customHeight="1">
      <c r="E52" s="140">
        <v>11</v>
      </c>
      <c r="F52" s="141">
        <f t="shared" si="7"/>
        <v>52.90909090909091</v>
      </c>
      <c r="G52" s="141">
        <f t="shared" si="8"/>
        <v>106.18181818181819</v>
      </c>
      <c r="H52" s="141">
        <f t="shared" si="9"/>
        <v>356.6363636363636</v>
      </c>
      <c r="I52" s="141">
        <f t="shared" si="10"/>
        <v>17.545454545454547</v>
      </c>
      <c r="J52" s="141">
        <f t="shared" si="11"/>
        <v>149.8181818181818</v>
      </c>
      <c r="K52" s="141">
        <f t="shared" si="12"/>
        <v>17.272727272727273</v>
      </c>
      <c r="L52" s="141">
        <f t="shared" si="13"/>
        <v>43.72727272727273</v>
      </c>
      <c r="M52" s="141">
        <f t="shared" si="14"/>
        <v>60.27272727272727</v>
      </c>
      <c r="N52" s="141">
        <f t="shared" si="15"/>
        <v>165</v>
      </c>
      <c r="O52" s="141">
        <f t="shared" si="16"/>
        <v>72.54545454545455</v>
      </c>
      <c r="P52" s="101"/>
      <c r="Q52" s="133">
        <f t="shared" si="6"/>
        <v>784.6</v>
      </c>
      <c r="T52" s="2"/>
    </row>
    <row r="53" spans="5:20" ht="16.5" customHeight="1">
      <c r="E53" s="140">
        <v>12</v>
      </c>
      <c r="F53" s="141">
        <f t="shared" si="7"/>
        <v>48.5</v>
      </c>
      <c r="G53" s="141">
        <f t="shared" si="8"/>
        <v>97.33333333333333</v>
      </c>
      <c r="H53" s="141">
        <f t="shared" si="9"/>
        <v>326.9166666666667</v>
      </c>
      <c r="I53" s="141">
        <f t="shared" si="10"/>
        <v>16.083333333333332</v>
      </c>
      <c r="J53" s="141">
        <f t="shared" si="11"/>
        <v>137.33333333333334</v>
      </c>
      <c r="K53" s="141">
        <f t="shared" si="12"/>
        <v>15.833333333333334</v>
      </c>
      <c r="L53" s="141">
        <f t="shared" si="13"/>
        <v>40.083333333333336</v>
      </c>
      <c r="M53" s="141">
        <f t="shared" si="14"/>
        <v>55.25</v>
      </c>
      <c r="N53" s="141">
        <f t="shared" si="15"/>
        <v>151.25</v>
      </c>
      <c r="O53" s="141">
        <f t="shared" si="16"/>
        <v>66.5</v>
      </c>
      <c r="P53" s="101"/>
      <c r="Q53" s="133">
        <f t="shared" si="6"/>
        <v>663</v>
      </c>
      <c r="T53" s="2"/>
    </row>
    <row r="54" spans="5:20" ht="16.5" customHeight="1">
      <c r="E54" s="140">
        <v>13</v>
      </c>
      <c r="F54" s="141">
        <f t="shared" si="7"/>
        <v>44.76923076923077</v>
      </c>
      <c r="G54" s="141">
        <f t="shared" si="8"/>
        <v>89.84615384615384</v>
      </c>
      <c r="H54" s="141">
        <f t="shared" si="9"/>
        <v>301.7692307692308</v>
      </c>
      <c r="I54" s="141">
        <f t="shared" si="10"/>
        <v>14.846153846153847</v>
      </c>
      <c r="J54" s="141">
        <f t="shared" si="11"/>
        <v>126.76923076923077</v>
      </c>
      <c r="K54" s="141">
        <f t="shared" si="12"/>
        <v>14.615384615384615</v>
      </c>
      <c r="L54" s="141">
        <f t="shared" si="13"/>
        <v>37</v>
      </c>
      <c r="M54" s="141">
        <f t="shared" si="14"/>
        <v>51</v>
      </c>
      <c r="N54" s="141">
        <f t="shared" si="15"/>
        <v>139.6153846153846</v>
      </c>
      <c r="O54" s="141">
        <f t="shared" si="16"/>
        <v>61.38461538461539</v>
      </c>
      <c r="P54" s="101"/>
      <c r="Q54" s="133">
        <f t="shared" si="6"/>
        <v>653.8333333333334</v>
      </c>
      <c r="T54" s="2"/>
    </row>
    <row r="55" spans="5:20" ht="16.5" customHeight="1">
      <c r="E55" s="140">
        <v>14</v>
      </c>
      <c r="F55" s="141">
        <f t="shared" si="7"/>
        <v>41.57142857142857</v>
      </c>
      <c r="G55" s="141">
        <f t="shared" si="8"/>
        <v>83.42857142857143</v>
      </c>
      <c r="H55" s="141">
        <f t="shared" si="9"/>
        <v>280.2142857142857</v>
      </c>
      <c r="I55" s="141">
        <f t="shared" si="10"/>
        <v>13.785714285714286</v>
      </c>
      <c r="J55" s="141">
        <f t="shared" si="11"/>
        <v>117.71428571428571</v>
      </c>
      <c r="K55" s="141">
        <f t="shared" si="12"/>
        <v>13.571428571428571</v>
      </c>
      <c r="L55" s="141">
        <f t="shared" si="13"/>
        <v>34.357142857142854</v>
      </c>
      <c r="M55" s="141">
        <f t="shared" si="14"/>
        <v>47.357142857142854</v>
      </c>
      <c r="N55" s="141">
        <f t="shared" si="15"/>
        <v>129.64285714285714</v>
      </c>
      <c r="O55" s="141">
        <f t="shared" si="16"/>
        <v>57</v>
      </c>
      <c r="P55" s="101"/>
      <c r="Q55" s="133">
        <f t="shared" si="6"/>
        <v>605</v>
      </c>
      <c r="T55" s="2"/>
    </row>
    <row r="56" spans="5:20" ht="16.5" customHeight="1">
      <c r="E56" s="140">
        <v>15</v>
      </c>
      <c r="F56" s="141">
        <f t="shared" si="7"/>
        <v>38.8</v>
      </c>
      <c r="G56" s="141">
        <f t="shared" si="8"/>
        <v>77.86666666666666</v>
      </c>
      <c r="H56" s="141">
        <f t="shared" si="9"/>
        <v>261.53333333333336</v>
      </c>
      <c r="I56" s="141">
        <f t="shared" si="10"/>
        <v>12.866666666666667</v>
      </c>
      <c r="J56" s="141">
        <f t="shared" si="11"/>
        <v>109.86666666666666</v>
      </c>
      <c r="K56" s="141">
        <f t="shared" si="12"/>
        <v>12.666666666666666</v>
      </c>
      <c r="L56" s="141">
        <f t="shared" si="13"/>
        <v>32.06666666666667</v>
      </c>
      <c r="M56" s="141">
        <f t="shared" si="14"/>
        <v>44.2</v>
      </c>
      <c r="N56" s="141">
        <f t="shared" si="15"/>
        <v>121</v>
      </c>
      <c r="O56" s="141">
        <f t="shared" si="16"/>
        <v>53.2</v>
      </c>
      <c r="P56" s="101"/>
      <c r="Q56" s="133">
        <f t="shared" si="6"/>
        <v>584</v>
      </c>
      <c r="T56" s="2"/>
    </row>
    <row r="57" spans="5:20" ht="16.5" customHeight="1" thickBot="1">
      <c r="E57" s="142">
        <v>16</v>
      </c>
      <c r="F57" s="143">
        <f t="shared" si="7"/>
        <v>36.375</v>
      </c>
      <c r="G57" s="143">
        <f t="shared" si="8"/>
        <v>73</v>
      </c>
      <c r="H57" s="143">
        <f t="shared" si="9"/>
        <v>245.1875</v>
      </c>
      <c r="I57" s="143">
        <f t="shared" si="10"/>
        <v>12.0625</v>
      </c>
      <c r="J57" s="143">
        <f t="shared" si="11"/>
        <v>103</v>
      </c>
      <c r="K57" s="143">
        <f t="shared" si="12"/>
        <v>11.875</v>
      </c>
      <c r="L57" s="143">
        <f t="shared" si="13"/>
        <v>30.0625</v>
      </c>
      <c r="M57" s="143">
        <f t="shared" si="14"/>
        <v>41.4375</v>
      </c>
      <c r="N57" s="143">
        <f t="shared" si="15"/>
        <v>113.4375</v>
      </c>
      <c r="O57" s="143">
        <f t="shared" si="16"/>
        <v>49.875</v>
      </c>
      <c r="P57" s="144"/>
      <c r="Q57" s="145">
        <f t="shared" si="6"/>
        <v>582</v>
      </c>
      <c r="T57" s="2"/>
    </row>
    <row r="58" spans="6:17" ht="16.5" customHeight="1">
      <c r="F58" s="134"/>
      <c r="G58" s="134"/>
      <c r="H58" s="134"/>
      <c r="I58" s="134"/>
      <c r="J58" s="134"/>
      <c r="K58" s="134"/>
      <c r="L58" s="134"/>
      <c r="M58" s="134"/>
      <c r="N58" s="135"/>
      <c r="O58" s="135"/>
      <c r="P58" s="135"/>
      <c r="Q58" s="135"/>
    </row>
  </sheetData>
  <sheetProtection/>
  <mergeCells count="11">
    <mergeCell ref="N35:O35"/>
    <mergeCell ref="N34:O34"/>
    <mergeCell ref="F1:P1"/>
    <mergeCell ref="A3:A5"/>
    <mergeCell ref="B3:D3"/>
    <mergeCell ref="B4:D4"/>
    <mergeCell ref="F2:O2"/>
    <mergeCell ref="N33:O33"/>
    <mergeCell ref="Q4:S4"/>
    <mergeCell ref="N31:O31"/>
    <mergeCell ref="N32:O32"/>
  </mergeCells>
  <conditionalFormatting sqref="F42:O57">
    <cfRule type="cellIs" priority="3" dxfId="1" operator="between" stopIfTrue="1">
      <formula>$Q$42</formula>
      <formula>$Q$57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61" r:id="rId2"/>
  <headerFooter alignWithMargins="0">
    <oddHeader>&amp;C&amp;"Arial,Grassetto"&amp;22Consiglio comunale  2019</oddHeader>
    <oddFooter>&amp;L&amp;8&amp;A&amp;R&amp;7&amp;D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K27" sqref="K27"/>
    </sheetView>
  </sheetViews>
  <sheetFormatPr defaultColWidth="10.7109375" defaultRowHeight="16.5" customHeight="1"/>
  <cols>
    <col min="1" max="1" width="3.140625" style="1" bestFit="1" customWidth="1"/>
    <col min="2" max="2" width="26.42187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17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9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80"/>
      <c r="Z6" s="153" t="s">
        <v>207</v>
      </c>
    </row>
    <row r="7" spans="1:26" ht="16.5" customHeight="1" thickBot="1">
      <c r="A7" s="61">
        <v>1</v>
      </c>
      <c r="B7" s="107" t="s">
        <v>52</v>
      </c>
      <c r="C7" s="148">
        <v>0</v>
      </c>
      <c r="D7" s="149">
        <v>5</v>
      </c>
      <c r="E7" s="150">
        <v>2</v>
      </c>
      <c r="F7" s="149">
        <v>1</v>
      </c>
      <c r="G7" s="150">
        <v>6</v>
      </c>
      <c r="H7" s="149">
        <v>3</v>
      </c>
      <c r="I7" s="150">
        <v>3</v>
      </c>
      <c r="J7" s="149">
        <v>1</v>
      </c>
      <c r="K7" s="150">
        <v>2</v>
      </c>
      <c r="L7" s="149">
        <v>0</v>
      </c>
      <c r="M7" s="150">
        <v>3</v>
      </c>
      <c r="N7" s="149">
        <v>6</v>
      </c>
      <c r="O7" s="150">
        <v>2</v>
      </c>
      <c r="P7" s="149">
        <v>0</v>
      </c>
      <c r="Q7" s="150">
        <v>6</v>
      </c>
      <c r="R7" s="149">
        <v>2</v>
      </c>
      <c r="S7" s="150">
        <v>3</v>
      </c>
      <c r="T7" s="149">
        <v>1</v>
      </c>
      <c r="U7" s="150">
        <v>0</v>
      </c>
      <c r="V7" s="149">
        <v>2</v>
      </c>
      <c r="W7" s="150">
        <v>0</v>
      </c>
      <c r="X7" s="149">
        <v>1</v>
      </c>
      <c r="Y7" s="94">
        <f>SUM(C7:X7)</f>
        <v>49</v>
      </c>
      <c r="Z7" s="25">
        <f>Y7+'consiglio comunale'!$F$28</f>
        <v>631</v>
      </c>
    </row>
    <row r="8" spans="1:26" ht="16.5" customHeight="1" thickBot="1">
      <c r="A8" s="61">
        <v>2</v>
      </c>
      <c r="B8" s="107" t="s">
        <v>53</v>
      </c>
      <c r="C8" s="151">
        <v>0</v>
      </c>
      <c r="D8" s="147">
        <v>1</v>
      </c>
      <c r="E8" s="146">
        <v>4</v>
      </c>
      <c r="F8" s="147">
        <v>2</v>
      </c>
      <c r="G8" s="146">
        <v>2</v>
      </c>
      <c r="H8" s="147">
        <v>0</v>
      </c>
      <c r="I8" s="146">
        <v>4</v>
      </c>
      <c r="J8" s="147">
        <v>1</v>
      </c>
      <c r="K8" s="146">
        <v>3</v>
      </c>
      <c r="L8" s="147">
        <v>0</v>
      </c>
      <c r="M8" s="146">
        <v>0</v>
      </c>
      <c r="N8" s="147">
        <v>2</v>
      </c>
      <c r="O8" s="146">
        <v>1</v>
      </c>
      <c r="P8" s="147">
        <v>4</v>
      </c>
      <c r="Q8" s="146">
        <v>1</v>
      </c>
      <c r="R8" s="147">
        <v>6</v>
      </c>
      <c r="S8" s="146">
        <v>0</v>
      </c>
      <c r="T8" s="147">
        <v>1</v>
      </c>
      <c r="U8" s="146">
        <v>0</v>
      </c>
      <c r="V8" s="147">
        <v>0</v>
      </c>
      <c r="W8" s="146">
        <v>0</v>
      </c>
      <c r="X8" s="147">
        <v>0</v>
      </c>
      <c r="Y8" s="94">
        <f aca="true" t="shared" si="0" ref="Y8:Y22">SUM(C8:X8)</f>
        <v>32</v>
      </c>
      <c r="Z8" s="25">
        <f>Y8+'consiglio comunale'!$F$28</f>
        <v>614</v>
      </c>
    </row>
    <row r="9" spans="1:26" ht="16.5" customHeight="1" thickBot="1">
      <c r="A9" s="61">
        <v>3</v>
      </c>
      <c r="B9" s="107" t="s">
        <v>54</v>
      </c>
      <c r="C9" s="151">
        <v>0</v>
      </c>
      <c r="D9" s="147">
        <v>1</v>
      </c>
      <c r="E9" s="146">
        <v>2</v>
      </c>
      <c r="F9" s="147">
        <v>0</v>
      </c>
      <c r="G9" s="146">
        <v>3</v>
      </c>
      <c r="H9" s="147">
        <v>2</v>
      </c>
      <c r="I9" s="146">
        <v>2</v>
      </c>
      <c r="J9" s="147">
        <v>3</v>
      </c>
      <c r="K9" s="146">
        <v>2</v>
      </c>
      <c r="L9" s="147">
        <v>0</v>
      </c>
      <c r="M9" s="146">
        <v>3</v>
      </c>
      <c r="N9" s="147">
        <v>0</v>
      </c>
      <c r="O9" s="146">
        <v>0</v>
      </c>
      <c r="P9" s="147">
        <v>0</v>
      </c>
      <c r="Q9" s="146">
        <v>14</v>
      </c>
      <c r="R9" s="147">
        <v>11</v>
      </c>
      <c r="S9" s="146">
        <v>4</v>
      </c>
      <c r="T9" s="147">
        <v>4</v>
      </c>
      <c r="U9" s="146">
        <v>5</v>
      </c>
      <c r="V9" s="147">
        <v>0</v>
      </c>
      <c r="W9" s="146">
        <v>3</v>
      </c>
      <c r="X9" s="147">
        <v>1</v>
      </c>
      <c r="Y9" s="94">
        <f t="shared" si="0"/>
        <v>60</v>
      </c>
      <c r="Z9" s="25">
        <f>Y9+'consiglio comunale'!$F$28</f>
        <v>642</v>
      </c>
    </row>
    <row r="10" spans="1:26" ht="16.5" customHeight="1" thickBot="1">
      <c r="A10" s="61">
        <v>4</v>
      </c>
      <c r="B10" s="107" t="s">
        <v>55</v>
      </c>
      <c r="C10" s="151">
        <v>0</v>
      </c>
      <c r="D10" s="147">
        <v>1</v>
      </c>
      <c r="E10" s="146">
        <v>2</v>
      </c>
      <c r="F10" s="147">
        <v>1</v>
      </c>
      <c r="G10" s="146">
        <v>4</v>
      </c>
      <c r="H10" s="147">
        <v>3</v>
      </c>
      <c r="I10" s="146">
        <v>0</v>
      </c>
      <c r="J10" s="147">
        <v>2</v>
      </c>
      <c r="K10" s="146">
        <v>3</v>
      </c>
      <c r="L10" s="147">
        <v>0</v>
      </c>
      <c r="M10" s="146">
        <v>3</v>
      </c>
      <c r="N10" s="147">
        <v>1</v>
      </c>
      <c r="O10" s="146">
        <v>0</v>
      </c>
      <c r="P10" s="147">
        <v>0</v>
      </c>
      <c r="Q10" s="146">
        <v>1</v>
      </c>
      <c r="R10" s="147">
        <v>11</v>
      </c>
      <c r="S10" s="146">
        <v>2</v>
      </c>
      <c r="T10" s="147">
        <v>2</v>
      </c>
      <c r="U10" s="146">
        <v>3</v>
      </c>
      <c r="V10" s="147">
        <v>0</v>
      </c>
      <c r="W10" s="146">
        <v>1</v>
      </c>
      <c r="X10" s="147">
        <v>0</v>
      </c>
      <c r="Y10" s="94">
        <f t="shared" si="0"/>
        <v>40</v>
      </c>
      <c r="Z10" s="25">
        <f>Y10+'consiglio comunale'!$F$28</f>
        <v>622</v>
      </c>
    </row>
    <row r="11" spans="1:26" ht="16.5" customHeight="1" thickBot="1">
      <c r="A11" s="61">
        <v>5</v>
      </c>
      <c r="B11" s="107" t="s">
        <v>56</v>
      </c>
      <c r="C11" s="151">
        <v>0</v>
      </c>
      <c r="D11" s="147">
        <v>0</v>
      </c>
      <c r="E11" s="146">
        <v>2</v>
      </c>
      <c r="F11" s="147">
        <v>0</v>
      </c>
      <c r="G11" s="146">
        <v>9</v>
      </c>
      <c r="H11" s="147">
        <v>0</v>
      </c>
      <c r="I11" s="146">
        <v>0</v>
      </c>
      <c r="J11" s="147">
        <v>0</v>
      </c>
      <c r="K11" s="146">
        <v>0</v>
      </c>
      <c r="L11" s="147">
        <v>0</v>
      </c>
      <c r="M11" s="146">
        <v>1</v>
      </c>
      <c r="N11" s="147">
        <v>0</v>
      </c>
      <c r="O11" s="146">
        <v>1</v>
      </c>
      <c r="P11" s="147">
        <v>0</v>
      </c>
      <c r="Q11" s="146">
        <v>2</v>
      </c>
      <c r="R11" s="147">
        <v>6</v>
      </c>
      <c r="S11" s="146">
        <v>1</v>
      </c>
      <c r="T11" s="147">
        <v>0</v>
      </c>
      <c r="U11" s="146">
        <v>2</v>
      </c>
      <c r="V11" s="147">
        <v>0</v>
      </c>
      <c r="W11" s="146">
        <v>0</v>
      </c>
      <c r="X11" s="147">
        <v>0</v>
      </c>
      <c r="Y11" s="94">
        <f t="shared" si="0"/>
        <v>24</v>
      </c>
      <c r="Z11" s="25">
        <f>Y11+'consiglio comunale'!$F$28</f>
        <v>606</v>
      </c>
    </row>
    <row r="12" spans="1:26" ht="16.5" customHeight="1" thickBot="1">
      <c r="A12" s="61">
        <v>6</v>
      </c>
      <c r="B12" s="107" t="s">
        <v>57</v>
      </c>
      <c r="C12" s="151">
        <v>0</v>
      </c>
      <c r="D12" s="147">
        <v>0</v>
      </c>
      <c r="E12" s="146">
        <v>4</v>
      </c>
      <c r="F12" s="147">
        <v>0</v>
      </c>
      <c r="G12" s="146">
        <v>4</v>
      </c>
      <c r="H12" s="147">
        <v>0</v>
      </c>
      <c r="I12" s="146">
        <v>0</v>
      </c>
      <c r="J12" s="147">
        <v>0</v>
      </c>
      <c r="K12" s="146">
        <v>0</v>
      </c>
      <c r="L12" s="147">
        <v>0</v>
      </c>
      <c r="M12" s="146">
        <v>1</v>
      </c>
      <c r="N12" s="147">
        <v>0</v>
      </c>
      <c r="O12" s="146">
        <v>1</v>
      </c>
      <c r="P12" s="147">
        <v>1</v>
      </c>
      <c r="Q12" s="146">
        <v>21</v>
      </c>
      <c r="R12" s="147">
        <v>7</v>
      </c>
      <c r="S12" s="146">
        <v>3</v>
      </c>
      <c r="T12" s="147">
        <v>4</v>
      </c>
      <c r="U12" s="146">
        <v>3</v>
      </c>
      <c r="V12" s="147">
        <v>2</v>
      </c>
      <c r="W12" s="146">
        <v>0</v>
      </c>
      <c r="X12" s="147">
        <v>1</v>
      </c>
      <c r="Y12" s="94">
        <f t="shared" si="0"/>
        <v>52</v>
      </c>
      <c r="Z12" s="25">
        <f>Y12+'consiglio comunale'!$F$28</f>
        <v>634</v>
      </c>
    </row>
    <row r="13" spans="1:26" ht="16.5" customHeight="1" thickBot="1">
      <c r="A13" s="61">
        <v>7</v>
      </c>
      <c r="B13" s="107" t="s">
        <v>58</v>
      </c>
      <c r="C13" s="151">
        <v>0</v>
      </c>
      <c r="D13" s="147">
        <v>1</v>
      </c>
      <c r="E13" s="146">
        <v>2</v>
      </c>
      <c r="F13" s="147">
        <v>2</v>
      </c>
      <c r="G13" s="146">
        <v>0</v>
      </c>
      <c r="H13" s="147">
        <v>1</v>
      </c>
      <c r="I13" s="146">
        <v>0</v>
      </c>
      <c r="J13" s="147">
        <v>2</v>
      </c>
      <c r="K13" s="146">
        <v>0</v>
      </c>
      <c r="L13" s="147">
        <v>0</v>
      </c>
      <c r="M13" s="146">
        <v>0</v>
      </c>
      <c r="N13" s="147">
        <v>0</v>
      </c>
      <c r="O13" s="146">
        <v>0</v>
      </c>
      <c r="P13" s="147">
        <v>0</v>
      </c>
      <c r="Q13" s="146">
        <v>0</v>
      </c>
      <c r="R13" s="147">
        <v>0</v>
      </c>
      <c r="S13" s="146">
        <v>1</v>
      </c>
      <c r="T13" s="147">
        <v>1</v>
      </c>
      <c r="U13" s="146">
        <v>4</v>
      </c>
      <c r="V13" s="147">
        <v>0</v>
      </c>
      <c r="W13" s="146">
        <v>0</v>
      </c>
      <c r="X13" s="147">
        <v>0</v>
      </c>
      <c r="Y13" s="94">
        <f t="shared" si="0"/>
        <v>14</v>
      </c>
      <c r="Z13" s="25">
        <f>Y13+'consiglio comunale'!$F$28</f>
        <v>596</v>
      </c>
    </row>
    <row r="14" spans="1:26" ht="16.5" customHeight="1" thickBot="1">
      <c r="A14" s="61">
        <v>8</v>
      </c>
      <c r="B14" s="107" t="s">
        <v>59</v>
      </c>
      <c r="C14" s="151">
        <v>0</v>
      </c>
      <c r="D14" s="147">
        <v>1</v>
      </c>
      <c r="E14" s="146">
        <v>0</v>
      </c>
      <c r="F14" s="147">
        <v>0</v>
      </c>
      <c r="G14" s="146">
        <v>0</v>
      </c>
      <c r="H14" s="147">
        <v>0</v>
      </c>
      <c r="I14" s="146">
        <v>0</v>
      </c>
      <c r="J14" s="147">
        <v>4</v>
      </c>
      <c r="K14" s="146">
        <v>3</v>
      </c>
      <c r="L14" s="147">
        <v>0</v>
      </c>
      <c r="M14" s="146">
        <v>0</v>
      </c>
      <c r="N14" s="147">
        <v>0</v>
      </c>
      <c r="O14" s="146">
        <v>0</v>
      </c>
      <c r="P14" s="147">
        <v>2</v>
      </c>
      <c r="Q14" s="146">
        <v>0</v>
      </c>
      <c r="R14" s="147">
        <v>1</v>
      </c>
      <c r="S14" s="146">
        <v>0</v>
      </c>
      <c r="T14" s="147">
        <v>0</v>
      </c>
      <c r="U14" s="146">
        <v>1</v>
      </c>
      <c r="V14" s="147">
        <v>0</v>
      </c>
      <c r="W14" s="146">
        <v>3</v>
      </c>
      <c r="X14" s="147">
        <v>8</v>
      </c>
      <c r="Y14" s="94">
        <f t="shared" si="0"/>
        <v>23</v>
      </c>
      <c r="Z14" s="25">
        <f>Y14+'consiglio comunale'!$F$28</f>
        <v>605</v>
      </c>
    </row>
    <row r="15" spans="1:26" ht="16.5" customHeight="1" thickBot="1">
      <c r="A15" s="61">
        <v>9</v>
      </c>
      <c r="B15" s="107" t="s">
        <v>60</v>
      </c>
      <c r="C15" s="151">
        <v>3</v>
      </c>
      <c r="D15" s="147">
        <v>4</v>
      </c>
      <c r="E15" s="146">
        <v>0</v>
      </c>
      <c r="F15" s="147">
        <v>2</v>
      </c>
      <c r="G15" s="146">
        <v>0</v>
      </c>
      <c r="H15" s="147">
        <v>4</v>
      </c>
      <c r="I15" s="146">
        <v>1</v>
      </c>
      <c r="J15" s="147">
        <v>2</v>
      </c>
      <c r="K15" s="146">
        <v>0</v>
      </c>
      <c r="L15" s="147">
        <v>0</v>
      </c>
      <c r="M15" s="146">
        <v>4</v>
      </c>
      <c r="N15" s="147">
        <v>2</v>
      </c>
      <c r="O15" s="146">
        <v>2</v>
      </c>
      <c r="P15" s="147">
        <v>0</v>
      </c>
      <c r="Q15" s="146">
        <v>4</v>
      </c>
      <c r="R15" s="147">
        <v>0</v>
      </c>
      <c r="S15" s="146">
        <v>1</v>
      </c>
      <c r="T15" s="147">
        <v>0</v>
      </c>
      <c r="U15" s="146">
        <v>0</v>
      </c>
      <c r="V15" s="147">
        <v>0</v>
      </c>
      <c r="W15" s="146">
        <v>0</v>
      </c>
      <c r="X15" s="147">
        <v>0</v>
      </c>
      <c r="Y15" s="94">
        <f t="shared" si="0"/>
        <v>29</v>
      </c>
      <c r="Z15" s="25">
        <f>Y15+'consiglio comunale'!$F$28</f>
        <v>611</v>
      </c>
    </row>
    <row r="16" spans="1:26" ht="16.5" customHeight="1" thickBot="1">
      <c r="A16" s="61">
        <v>10</v>
      </c>
      <c r="B16" s="107" t="s">
        <v>61</v>
      </c>
      <c r="C16" s="151">
        <v>0</v>
      </c>
      <c r="D16" s="147">
        <v>0</v>
      </c>
      <c r="E16" s="146">
        <v>0</v>
      </c>
      <c r="F16" s="147">
        <v>1</v>
      </c>
      <c r="G16" s="146">
        <v>0</v>
      </c>
      <c r="H16" s="147">
        <v>0</v>
      </c>
      <c r="I16" s="146">
        <v>0</v>
      </c>
      <c r="J16" s="147">
        <v>2</v>
      </c>
      <c r="K16" s="146">
        <v>0</v>
      </c>
      <c r="L16" s="147">
        <v>0</v>
      </c>
      <c r="M16" s="146">
        <v>1</v>
      </c>
      <c r="N16" s="147">
        <v>0</v>
      </c>
      <c r="O16" s="146">
        <v>0</v>
      </c>
      <c r="P16" s="147">
        <v>0</v>
      </c>
      <c r="Q16" s="146">
        <v>5</v>
      </c>
      <c r="R16" s="147">
        <v>0</v>
      </c>
      <c r="S16" s="146">
        <v>2</v>
      </c>
      <c r="T16" s="147">
        <v>4</v>
      </c>
      <c r="U16" s="146">
        <v>5</v>
      </c>
      <c r="V16" s="147">
        <v>0</v>
      </c>
      <c r="W16" s="146">
        <v>0</v>
      </c>
      <c r="X16" s="147">
        <v>0</v>
      </c>
      <c r="Y16" s="94">
        <f t="shared" si="0"/>
        <v>20</v>
      </c>
      <c r="Z16" s="25">
        <f>Y16+'consiglio comunale'!$F$28</f>
        <v>602</v>
      </c>
    </row>
    <row r="17" spans="1:26" ht="16.5" customHeight="1" thickBot="1">
      <c r="A17" s="61">
        <v>11</v>
      </c>
      <c r="B17" s="107" t="s">
        <v>62</v>
      </c>
      <c r="C17" s="151">
        <v>1</v>
      </c>
      <c r="D17" s="147">
        <v>5</v>
      </c>
      <c r="E17" s="146">
        <v>0</v>
      </c>
      <c r="F17" s="147">
        <v>0</v>
      </c>
      <c r="G17" s="146">
        <v>3</v>
      </c>
      <c r="H17" s="147">
        <v>0</v>
      </c>
      <c r="I17" s="146">
        <v>1</v>
      </c>
      <c r="J17" s="147">
        <v>3</v>
      </c>
      <c r="K17" s="146">
        <v>1</v>
      </c>
      <c r="L17" s="147">
        <v>0</v>
      </c>
      <c r="M17" s="146">
        <v>1</v>
      </c>
      <c r="N17" s="147">
        <v>4</v>
      </c>
      <c r="O17" s="146">
        <v>0</v>
      </c>
      <c r="P17" s="147">
        <v>0</v>
      </c>
      <c r="Q17" s="146">
        <v>0</v>
      </c>
      <c r="R17" s="147">
        <v>1</v>
      </c>
      <c r="S17" s="146">
        <v>1</v>
      </c>
      <c r="T17" s="147">
        <v>0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21</v>
      </c>
      <c r="Z17" s="25">
        <f>Y17+'consiglio comunale'!$F$28</f>
        <v>603</v>
      </c>
    </row>
    <row r="18" spans="1:26" ht="16.5" customHeight="1" thickBot="1">
      <c r="A18" s="61">
        <v>12</v>
      </c>
      <c r="B18" s="107" t="s">
        <v>63</v>
      </c>
      <c r="C18" s="151">
        <v>0</v>
      </c>
      <c r="D18" s="147">
        <v>3</v>
      </c>
      <c r="E18" s="146">
        <v>0</v>
      </c>
      <c r="F18" s="147">
        <v>0</v>
      </c>
      <c r="G18" s="146">
        <v>0</v>
      </c>
      <c r="H18" s="147">
        <v>0</v>
      </c>
      <c r="I18" s="146">
        <v>0</v>
      </c>
      <c r="J18" s="147">
        <v>1</v>
      </c>
      <c r="K18" s="146">
        <v>0</v>
      </c>
      <c r="L18" s="147">
        <v>0</v>
      </c>
      <c r="M18" s="146">
        <v>4</v>
      </c>
      <c r="N18" s="147">
        <v>0</v>
      </c>
      <c r="O18" s="146">
        <v>0</v>
      </c>
      <c r="P18" s="147">
        <v>0</v>
      </c>
      <c r="Q18" s="146">
        <v>2</v>
      </c>
      <c r="R18" s="147">
        <v>0</v>
      </c>
      <c r="S18" s="146">
        <v>3</v>
      </c>
      <c r="T18" s="147">
        <v>1</v>
      </c>
      <c r="U18" s="146">
        <v>3</v>
      </c>
      <c r="V18" s="147">
        <v>0</v>
      </c>
      <c r="W18" s="146">
        <v>0</v>
      </c>
      <c r="X18" s="147">
        <v>0</v>
      </c>
      <c r="Y18" s="94">
        <f t="shared" si="0"/>
        <v>17</v>
      </c>
      <c r="Z18" s="25">
        <f>Y18+'consiglio comunale'!$F$28</f>
        <v>599</v>
      </c>
    </row>
    <row r="19" spans="1:26" ht="16.5" customHeight="1" thickBot="1">
      <c r="A19" s="61">
        <v>13</v>
      </c>
      <c r="B19" s="107" t="s">
        <v>64</v>
      </c>
      <c r="C19" s="151">
        <v>0</v>
      </c>
      <c r="D19" s="147">
        <v>0</v>
      </c>
      <c r="E19" s="146">
        <v>0</v>
      </c>
      <c r="F19" s="147">
        <v>3</v>
      </c>
      <c r="G19" s="146">
        <v>0</v>
      </c>
      <c r="H19" s="147">
        <v>2</v>
      </c>
      <c r="I19" s="146">
        <v>0</v>
      </c>
      <c r="J19" s="147">
        <v>0</v>
      </c>
      <c r="K19" s="146">
        <v>0</v>
      </c>
      <c r="L19" s="147">
        <v>0</v>
      </c>
      <c r="M19" s="146">
        <v>0</v>
      </c>
      <c r="N19" s="147">
        <v>0</v>
      </c>
      <c r="O19" s="146">
        <v>0</v>
      </c>
      <c r="P19" s="147">
        <v>0</v>
      </c>
      <c r="Q19" s="146">
        <v>0</v>
      </c>
      <c r="R19" s="147">
        <v>0</v>
      </c>
      <c r="S19" s="146">
        <v>0</v>
      </c>
      <c r="T19" s="147">
        <v>0</v>
      </c>
      <c r="U19" s="146">
        <v>0</v>
      </c>
      <c r="V19" s="147">
        <v>0</v>
      </c>
      <c r="W19" s="146">
        <v>0</v>
      </c>
      <c r="X19" s="147">
        <v>0</v>
      </c>
      <c r="Y19" s="94">
        <f t="shared" si="0"/>
        <v>5</v>
      </c>
      <c r="Z19" s="25">
        <f>Y19+'consiglio comunale'!$F$28</f>
        <v>587</v>
      </c>
    </row>
    <row r="20" spans="1:26" ht="16.5" customHeight="1" thickBot="1">
      <c r="A20" s="61">
        <v>14</v>
      </c>
      <c r="B20" s="107" t="s">
        <v>65</v>
      </c>
      <c r="C20" s="151">
        <v>0</v>
      </c>
      <c r="D20" s="147">
        <v>0</v>
      </c>
      <c r="E20" s="146">
        <v>0</v>
      </c>
      <c r="F20" s="147">
        <v>0</v>
      </c>
      <c r="G20" s="146">
        <v>0</v>
      </c>
      <c r="H20" s="147">
        <v>0</v>
      </c>
      <c r="I20" s="146">
        <v>0</v>
      </c>
      <c r="J20" s="147">
        <v>1</v>
      </c>
      <c r="K20" s="146">
        <v>2</v>
      </c>
      <c r="L20" s="147">
        <v>0</v>
      </c>
      <c r="M20" s="146">
        <v>1</v>
      </c>
      <c r="N20" s="147">
        <v>0</v>
      </c>
      <c r="O20" s="146">
        <v>0</v>
      </c>
      <c r="P20" s="147">
        <v>0</v>
      </c>
      <c r="Q20" s="146">
        <v>0</v>
      </c>
      <c r="R20" s="147">
        <v>1</v>
      </c>
      <c r="S20" s="146">
        <v>1</v>
      </c>
      <c r="T20" s="147">
        <v>0</v>
      </c>
      <c r="U20" s="146">
        <v>0</v>
      </c>
      <c r="V20" s="147">
        <v>4</v>
      </c>
      <c r="W20" s="146">
        <v>2</v>
      </c>
      <c r="X20" s="147">
        <v>5</v>
      </c>
      <c r="Y20" s="94">
        <f t="shared" si="0"/>
        <v>17</v>
      </c>
      <c r="Z20" s="25">
        <f>Y20+'consiglio comunale'!$F$28</f>
        <v>599</v>
      </c>
    </row>
    <row r="21" spans="1:26" ht="16.5" customHeight="1" thickBot="1">
      <c r="A21" s="61">
        <v>15</v>
      </c>
      <c r="B21" s="107" t="s">
        <v>66</v>
      </c>
      <c r="C21" s="151">
        <v>0</v>
      </c>
      <c r="D21" s="147">
        <v>10</v>
      </c>
      <c r="E21" s="146">
        <v>0</v>
      </c>
      <c r="F21" s="147">
        <v>0</v>
      </c>
      <c r="G21" s="146">
        <v>3</v>
      </c>
      <c r="H21" s="147">
        <v>1</v>
      </c>
      <c r="I21" s="146">
        <v>1</v>
      </c>
      <c r="J21" s="147">
        <v>1</v>
      </c>
      <c r="K21" s="146">
        <v>0</v>
      </c>
      <c r="L21" s="147">
        <v>0</v>
      </c>
      <c r="M21" s="146">
        <v>2</v>
      </c>
      <c r="N21" s="147">
        <v>1</v>
      </c>
      <c r="O21" s="146">
        <v>0</v>
      </c>
      <c r="P21" s="147">
        <v>0</v>
      </c>
      <c r="Q21" s="146">
        <v>0</v>
      </c>
      <c r="R21" s="147">
        <v>0</v>
      </c>
      <c r="S21" s="146">
        <v>0</v>
      </c>
      <c r="T21" s="147">
        <v>2</v>
      </c>
      <c r="U21" s="146">
        <v>0</v>
      </c>
      <c r="V21" s="147">
        <v>0</v>
      </c>
      <c r="W21" s="146">
        <v>0</v>
      </c>
      <c r="X21" s="147">
        <v>0</v>
      </c>
      <c r="Y21" s="94">
        <f t="shared" si="0"/>
        <v>21</v>
      </c>
      <c r="Z21" s="25">
        <f>Y21+'consiglio comunale'!$F$28</f>
        <v>603</v>
      </c>
    </row>
    <row r="22" spans="1:26" ht="16.5" customHeight="1" thickBot="1">
      <c r="A22" s="61">
        <v>16</v>
      </c>
      <c r="B22" s="107" t="s">
        <v>67</v>
      </c>
      <c r="C22" s="151">
        <v>0</v>
      </c>
      <c r="D22" s="147">
        <v>0</v>
      </c>
      <c r="E22" s="146">
        <v>0</v>
      </c>
      <c r="F22" s="147">
        <v>1</v>
      </c>
      <c r="G22" s="146">
        <v>0</v>
      </c>
      <c r="H22" s="147">
        <v>0</v>
      </c>
      <c r="I22" s="146">
        <v>0</v>
      </c>
      <c r="J22" s="147">
        <v>0</v>
      </c>
      <c r="K22" s="146">
        <v>0</v>
      </c>
      <c r="L22" s="147">
        <v>0</v>
      </c>
      <c r="M22" s="146">
        <v>0</v>
      </c>
      <c r="N22" s="147">
        <v>0</v>
      </c>
      <c r="O22" s="146">
        <v>0</v>
      </c>
      <c r="P22" s="147">
        <v>0</v>
      </c>
      <c r="Q22" s="146">
        <v>0</v>
      </c>
      <c r="R22" s="147">
        <v>0</v>
      </c>
      <c r="S22" s="146">
        <v>0</v>
      </c>
      <c r="T22" s="147">
        <v>1</v>
      </c>
      <c r="U22" s="146">
        <v>0</v>
      </c>
      <c r="V22" s="147">
        <v>0</v>
      </c>
      <c r="W22" s="146">
        <v>0</v>
      </c>
      <c r="X22" s="147">
        <v>0</v>
      </c>
      <c r="Y22" s="94">
        <f t="shared" si="0"/>
        <v>2</v>
      </c>
      <c r="Z22" s="25">
        <f>Y22+'consiglio comunale'!$F$28</f>
        <v>584</v>
      </c>
    </row>
    <row r="23" spans="3:25" ht="16.5" customHeight="1">
      <c r="C23" s="95">
        <f aca="true" t="shared" si="1" ref="C23:X23">SUM(C7:C22)</f>
        <v>4</v>
      </c>
      <c r="D23" s="96">
        <f t="shared" si="1"/>
        <v>32</v>
      </c>
      <c r="E23" s="96">
        <f t="shared" si="1"/>
        <v>18</v>
      </c>
      <c r="F23" s="96">
        <f t="shared" si="1"/>
        <v>13</v>
      </c>
      <c r="G23" s="96">
        <f t="shared" si="1"/>
        <v>34</v>
      </c>
      <c r="H23" s="96">
        <f t="shared" si="1"/>
        <v>16</v>
      </c>
      <c r="I23" s="96">
        <f t="shared" si="1"/>
        <v>12</v>
      </c>
      <c r="J23" s="96">
        <f t="shared" si="1"/>
        <v>23</v>
      </c>
      <c r="K23" s="96">
        <f t="shared" si="1"/>
        <v>16</v>
      </c>
      <c r="L23" s="96">
        <f t="shared" si="1"/>
        <v>0</v>
      </c>
      <c r="M23" s="96">
        <f t="shared" si="1"/>
        <v>24</v>
      </c>
      <c r="N23" s="96">
        <f t="shared" si="1"/>
        <v>16</v>
      </c>
      <c r="O23" s="96">
        <f t="shared" si="1"/>
        <v>7</v>
      </c>
      <c r="P23" s="96">
        <f t="shared" si="1"/>
        <v>7</v>
      </c>
      <c r="Q23" s="96">
        <f t="shared" si="1"/>
        <v>56</v>
      </c>
      <c r="R23" s="96">
        <f t="shared" si="1"/>
        <v>46</v>
      </c>
      <c r="S23" s="96">
        <f t="shared" si="1"/>
        <v>22</v>
      </c>
      <c r="T23" s="96">
        <f t="shared" si="1"/>
        <v>21</v>
      </c>
      <c r="U23" s="96">
        <f t="shared" si="1"/>
        <v>26</v>
      </c>
      <c r="V23" s="96">
        <f t="shared" si="1"/>
        <v>8</v>
      </c>
      <c r="W23" s="96">
        <f t="shared" si="1"/>
        <v>9</v>
      </c>
      <c r="X23" s="96">
        <f t="shared" si="1"/>
        <v>16</v>
      </c>
      <c r="Y23" s="27">
        <f>SUM(C23:X23)</f>
        <v>426</v>
      </c>
    </row>
    <row r="24" ht="16.5" customHeight="1">
      <c r="B24" s="97"/>
    </row>
    <row r="25" ht="16.5" customHeight="1">
      <c r="B25" s="64"/>
    </row>
    <row r="26" ht="16.5" customHeight="1">
      <c r="B26" s="97"/>
    </row>
    <row r="27" ht="16.5" customHeight="1">
      <c r="B27" s="64"/>
    </row>
    <row r="28" ht="16.5" customHeight="1">
      <c r="B28" s="97"/>
    </row>
    <row r="29" ht="16.5" customHeight="1">
      <c r="B29" s="64"/>
    </row>
    <row r="30" ht="16.5" customHeight="1">
      <c r="B30" s="97"/>
    </row>
    <row r="31" ht="16.5" customHeight="1">
      <c r="B31" s="64"/>
    </row>
    <row r="32" ht="16.5" customHeight="1">
      <c r="B32" s="97"/>
    </row>
    <row r="33" ht="16.5" customHeight="1">
      <c r="B33" s="64"/>
    </row>
    <row r="34" ht="16.5" customHeight="1">
      <c r="B34" s="97"/>
    </row>
    <row r="35" ht="16.5" customHeight="1">
      <c r="B35" s="64"/>
    </row>
    <row r="36" ht="16.5" customHeight="1">
      <c r="B36" s="97"/>
    </row>
    <row r="37" ht="16.5" customHeight="1">
      <c r="B37" s="64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headerFooter alignWithMargins="0">
    <oddHeader>&amp;L&amp;"Arial,Grassetto"&amp;20Comunali 2019&amp;R&amp;"Arial,Grassetto"&amp;20&amp;A</oddHeader>
    <oddFooter>&amp;L&amp;8&amp;A&amp;R&amp;8&amp;D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Y7" sqref="Y7:Z23"/>
    </sheetView>
  </sheetViews>
  <sheetFormatPr defaultColWidth="10.7109375" defaultRowHeight="16.5" customHeight="1"/>
  <cols>
    <col min="1" max="1" width="3.140625" style="1" bestFit="1" customWidth="1"/>
    <col min="2" max="2" width="21.710937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18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68</v>
      </c>
      <c r="C7" s="148">
        <v>9</v>
      </c>
      <c r="D7" s="149">
        <v>4</v>
      </c>
      <c r="E7" s="150">
        <v>7</v>
      </c>
      <c r="F7" s="149">
        <v>7</v>
      </c>
      <c r="G7" s="150">
        <v>2</v>
      </c>
      <c r="H7" s="149">
        <v>10</v>
      </c>
      <c r="I7" s="150">
        <v>2</v>
      </c>
      <c r="J7" s="149">
        <v>2</v>
      </c>
      <c r="K7" s="150">
        <v>3</v>
      </c>
      <c r="L7" s="149">
        <v>0</v>
      </c>
      <c r="M7" s="150">
        <v>1</v>
      </c>
      <c r="N7" s="149">
        <v>3</v>
      </c>
      <c r="O7" s="150">
        <v>3</v>
      </c>
      <c r="P7" s="149">
        <v>3</v>
      </c>
      <c r="Q7" s="150">
        <v>1</v>
      </c>
      <c r="R7" s="149">
        <v>1</v>
      </c>
      <c r="S7" s="150">
        <v>0</v>
      </c>
      <c r="T7" s="149">
        <v>0</v>
      </c>
      <c r="U7" s="150">
        <v>0</v>
      </c>
      <c r="V7" s="149">
        <v>3</v>
      </c>
      <c r="W7" s="150">
        <v>0</v>
      </c>
      <c r="X7" s="149">
        <v>2</v>
      </c>
      <c r="Y7" s="94">
        <f>SUM(C7:X7)</f>
        <v>63</v>
      </c>
      <c r="Z7" s="25">
        <f>Y7+'consiglio comunale'!$G$28</f>
        <v>1231</v>
      </c>
    </row>
    <row r="8" spans="1:26" ht="16.5" customHeight="1" thickBot="1">
      <c r="A8" s="61">
        <v>2</v>
      </c>
      <c r="B8" s="107" t="s">
        <v>69</v>
      </c>
      <c r="C8" s="151">
        <v>1</v>
      </c>
      <c r="D8" s="147">
        <v>1</v>
      </c>
      <c r="E8" s="146">
        <v>6</v>
      </c>
      <c r="F8" s="147">
        <v>3</v>
      </c>
      <c r="G8" s="146">
        <v>3</v>
      </c>
      <c r="H8" s="147">
        <v>4</v>
      </c>
      <c r="I8" s="146">
        <v>2</v>
      </c>
      <c r="J8" s="147">
        <v>2</v>
      </c>
      <c r="K8" s="146">
        <v>0</v>
      </c>
      <c r="L8" s="147">
        <v>0</v>
      </c>
      <c r="M8" s="146">
        <v>3</v>
      </c>
      <c r="N8" s="147">
        <v>2</v>
      </c>
      <c r="O8" s="146">
        <v>3</v>
      </c>
      <c r="P8" s="147">
        <v>1</v>
      </c>
      <c r="Q8" s="146">
        <v>1</v>
      </c>
      <c r="R8" s="147">
        <v>3</v>
      </c>
      <c r="S8" s="146">
        <v>0</v>
      </c>
      <c r="T8" s="147">
        <v>3</v>
      </c>
      <c r="U8" s="146">
        <v>3</v>
      </c>
      <c r="V8" s="147">
        <v>2</v>
      </c>
      <c r="W8" s="146">
        <v>0</v>
      </c>
      <c r="X8" s="147">
        <v>0</v>
      </c>
      <c r="Y8" s="94">
        <f aca="true" t="shared" si="0" ref="Y8:Y22">SUM(C8:X8)</f>
        <v>43</v>
      </c>
      <c r="Z8" s="25">
        <f>Y8+'consiglio comunale'!$G$28</f>
        <v>1211</v>
      </c>
    </row>
    <row r="9" spans="1:26" ht="16.5" customHeight="1" thickBot="1">
      <c r="A9" s="61">
        <v>3</v>
      </c>
      <c r="B9" s="107" t="s">
        <v>70</v>
      </c>
      <c r="C9" s="151">
        <v>2</v>
      </c>
      <c r="D9" s="147">
        <v>2</v>
      </c>
      <c r="E9" s="146">
        <v>2</v>
      </c>
      <c r="F9" s="147">
        <v>0</v>
      </c>
      <c r="G9" s="146">
        <v>0</v>
      </c>
      <c r="H9" s="147">
        <v>0</v>
      </c>
      <c r="I9" s="146">
        <v>0</v>
      </c>
      <c r="J9" s="147">
        <v>0</v>
      </c>
      <c r="K9" s="146">
        <v>0</v>
      </c>
      <c r="L9" s="147">
        <v>0</v>
      </c>
      <c r="M9" s="146">
        <v>0</v>
      </c>
      <c r="N9" s="147">
        <v>2</v>
      </c>
      <c r="O9" s="146">
        <v>0</v>
      </c>
      <c r="P9" s="147">
        <v>0</v>
      </c>
      <c r="Q9" s="146">
        <v>0</v>
      </c>
      <c r="R9" s="147">
        <v>1</v>
      </c>
      <c r="S9" s="146">
        <v>1</v>
      </c>
      <c r="T9" s="147">
        <v>0</v>
      </c>
      <c r="U9" s="146">
        <v>1</v>
      </c>
      <c r="V9" s="147">
        <v>0</v>
      </c>
      <c r="W9" s="146">
        <v>0</v>
      </c>
      <c r="X9" s="147">
        <v>1</v>
      </c>
      <c r="Y9" s="94">
        <f t="shared" si="0"/>
        <v>12</v>
      </c>
      <c r="Z9" s="25">
        <f>Y9+'consiglio comunale'!$G$28</f>
        <v>1180</v>
      </c>
    </row>
    <row r="10" spans="1:26" ht="16.5" customHeight="1" thickBot="1">
      <c r="A10" s="61">
        <v>4</v>
      </c>
      <c r="B10" s="107" t="s">
        <v>71</v>
      </c>
      <c r="C10" s="151">
        <v>0</v>
      </c>
      <c r="D10" s="147">
        <v>1</v>
      </c>
      <c r="E10" s="146">
        <v>0</v>
      </c>
      <c r="F10" s="147">
        <v>2</v>
      </c>
      <c r="G10" s="146">
        <v>2</v>
      </c>
      <c r="H10" s="147">
        <v>4</v>
      </c>
      <c r="I10" s="146">
        <v>0</v>
      </c>
      <c r="J10" s="147">
        <v>1</v>
      </c>
      <c r="K10" s="146">
        <v>0</v>
      </c>
      <c r="L10" s="147">
        <v>0</v>
      </c>
      <c r="M10" s="146">
        <v>2</v>
      </c>
      <c r="N10" s="147">
        <v>2</v>
      </c>
      <c r="O10" s="146">
        <v>3</v>
      </c>
      <c r="P10" s="147">
        <v>2</v>
      </c>
      <c r="Q10" s="146">
        <v>0</v>
      </c>
      <c r="R10" s="147">
        <v>1</v>
      </c>
      <c r="S10" s="146">
        <v>3</v>
      </c>
      <c r="T10" s="147">
        <v>0</v>
      </c>
      <c r="U10" s="146">
        <v>0</v>
      </c>
      <c r="V10" s="147">
        <v>14</v>
      </c>
      <c r="W10" s="146">
        <v>4</v>
      </c>
      <c r="X10" s="147">
        <v>7</v>
      </c>
      <c r="Y10" s="94">
        <f t="shared" si="0"/>
        <v>48</v>
      </c>
      <c r="Z10" s="25">
        <f>Y10+'consiglio comunale'!$G$28</f>
        <v>1216</v>
      </c>
    </row>
    <row r="11" spans="1:26" ht="16.5" customHeight="1" thickBot="1">
      <c r="A11" s="61">
        <v>5</v>
      </c>
      <c r="B11" s="107" t="s">
        <v>72</v>
      </c>
      <c r="C11" s="151">
        <v>2</v>
      </c>
      <c r="D11" s="147">
        <v>1</v>
      </c>
      <c r="E11" s="146">
        <v>0</v>
      </c>
      <c r="F11" s="147">
        <v>1</v>
      </c>
      <c r="G11" s="146">
        <v>0</v>
      </c>
      <c r="H11" s="147">
        <v>5</v>
      </c>
      <c r="I11" s="146">
        <v>0</v>
      </c>
      <c r="J11" s="147">
        <v>1</v>
      </c>
      <c r="K11" s="146">
        <v>0</v>
      </c>
      <c r="L11" s="147">
        <v>0</v>
      </c>
      <c r="M11" s="146">
        <v>0</v>
      </c>
      <c r="N11" s="147">
        <v>0</v>
      </c>
      <c r="O11" s="146">
        <v>1</v>
      </c>
      <c r="P11" s="147">
        <v>0</v>
      </c>
      <c r="Q11" s="146">
        <v>0</v>
      </c>
      <c r="R11" s="147">
        <v>0</v>
      </c>
      <c r="S11" s="146">
        <v>0</v>
      </c>
      <c r="T11" s="147">
        <v>0</v>
      </c>
      <c r="U11" s="146">
        <v>1</v>
      </c>
      <c r="V11" s="147">
        <v>0</v>
      </c>
      <c r="W11" s="146">
        <v>0</v>
      </c>
      <c r="X11" s="147">
        <v>0</v>
      </c>
      <c r="Y11" s="94">
        <f t="shared" si="0"/>
        <v>12</v>
      </c>
      <c r="Z11" s="25">
        <f>Y11+'consiglio comunale'!$G$28</f>
        <v>1180</v>
      </c>
    </row>
    <row r="12" spans="1:26" ht="16.5" customHeight="1" thickBot="1">
      <c r="A12" s="61">
        <v>6</v>
      </c>
      <c r="B12" s="107" t="s">
        <v>73</v>
      </c>
      <c r="C12" s="151">
        <v>0</v>
      </c>
      <c r="D12" s="147">
        <v>0</v>
      </c>
      <c r="E12" s="146">
        <v>0</v>
      </c>
      <c r="F12" s="147">
        <v>0</v>
      </c>
      <c r="G12" s="146">
        <v>0</v>
      </c>
      <c r="H12" s="147">
        <v>0</v>
      </c>
      <c r="I12" s="146">
        <v>1</v>
      </c>
      <c r="J12" s="147">
        <v>0</v>
      </c>
      <c r="K12" s="146">
        <v>0</v>
      </c>
      <c r="L12" s="147">
        <v>0</v>
      </c>
      <c r="M12" s="146">
        <v>4</v>
      </c>
      <c r="N12" s="147">
        <v>0</v>
      </c>
      <c r="O12" s="146">
        <v>0</v>
      </c>
      <c r="P12" s="147">
        <v>0</v>
      </c>
      <c r="Q12" s="146">
        <v>6</v>
      </c>
      <c r="R12" s="147">
        <v>0</v>
      </c>
      <c r="S12" s="146">
        <v>0</v>
      </c>
      <c r="T12" s="147">
        <v>0</v>
      </c>
      <c r="U12" s="146">
        <v>0</v>
      </c>
      <c r="V12" s="147">
        <v>0</v>
      </c>
      <c r="W12" s="146">
        <v>0</v>
      </c>
      <c r="X12" s="147">
        <v>0</v>
      </c>
      <c r="Y12" s="94">
        <f t="shared" si="0"/>
        <v>11</v>
      </c>
      <c r="Z12" s="25">
        <f>Y12+'consiglio comunale'!$G$28</f>
        <v>1179</v>
      </c>
    </row>
    <row r="13" spans="1:26" ht="16.5" customHeight="1" thickBot="1">
      <c r="A13" s="61">
        <v>7</v>
      </c>
      <c r="B13" s="107" t="s">
        <v>74</v>
      </c>
      <c r="C13" s="151">
        <v>1</v>
      </c>
      <c r="D13" s="147">
        <v>0</v>
      </c>
      <c r="E13" s="146">
        <v>1</v>
      </c>
      <c r="F13" s="147">
        <v>0</v>
      </c>
      <c r="G13" s="146">
        <v>0</v>
      </c>
      <c r="H13" s="147">
        <v>0</v>
      </c>
      <c r="I13" s="146">
        <v>0</v>
      </c>
      <c r="J13" s="147">
        <v>0</v>
      </c>
      <c r="K13" s="146">
        <v>0</v>
      </c>
      <c r="L13" s="147">
        <v>0</v>
      </c>
      <c r="M13" s="146">
        <v>10</v>
      </c>
      <c r="N13" s="147">
        <v>0</v>
      </c>
      <c r="O13" s="146">
        <v>0</v>
      </c>
      <c r="P13" s="147">
        <v>0</v>
      </c>
      <c r="Q13" s="146">
        <v>0</v>
      </c>
      <c r="R13" s="147">
        <v>0</v>
      </c>
      <c r="S13" s="146">
        <v>0</v>
      </c>
      <c r="T13" s="147">
        <v>0</v>
      </c>
      <c r="U13" s="146">
        <v>0</v>
      </c>
      <c r="V13" s="147">
        <v>1</v>
      </c>
      <c r="W13" s="146">
        <v>0</v>
      </c>
      <c r="X13" s="147">
        <v>1</v>
      </c>
      <c r="Y13" s="94">
        <f t="shared" si="0"/>
        <v>14</v>
      </c>
      <c r="Z13" s="25">
        <f>Y13+'consiglio comunale'!$G$28</f>
        <v>1182</v>
      </c>
    </row>
    <row r="14" spans="1:26" ht="16.5" customHeight="1" thickBot="1">
      <c r="A14" s="61">
        <v>8</v>
      </c>
      <c r="B14" s="107" t="s">
        <v>75</v>
      </c>
      <c r="C14" s="151">
        <v>0</v>
      </c>
      <c r="D14" s="147">
        <v>0</v>
      </c>
      <c r="E14" s="146">
        <v>0</v>
      </c>
      <c r="F14" s="147">
        <v>1</v>
      </c>
      <c r="G14" s="146">
        <v>0</v>
      </c>
      <c r="H14" s="147">
        <v>0</v>
      </c>
      <c r="I14" s="146">
        <v>1</v>
      </c>
      <c r="J14" s="147">
        <v>1</v>
      </c>
      <c r="K14" s="146">
        <v>0</v>
      </c>
      <c r="L14" s="147">
        <v>0</v>
      </c>
      <c r="M14" s="146">
        <v>0</v>
      </c>
      <c r="N14" s="147">
        <v>0</v>
      </c>
      <c r="O14" s="146">
        <v>0</v>
      </c>
      <c r="P14" s="147">
        <v>0</v>
      </c>
      <c r="Q14" s="146">
        <v>0</v>
      </c>
      <c r="R14" s="147">
        <v>2</v>
      </c>
      <c r="S14" s="146">
        <v>0</v>
      </c>
      <c r="T14" s="147">
        <v>0</v>
      </c>
      <c r="U14" s="146">
        <v>0</v>
      </c>
      <c r="V14" s="147">
        <v>0</v>
      </c>
      <c r="W14" s="146">
        <v>1</v>
      </c>
      <c r="X14" s="147">
        <v>0</v>
      </c>
      <c r="Y14" s="94">
        <f t="shared" si="0"/>
        <v>6</v>
      </c>
      <c r="Z14" s="25">
        <f>Y14+'consiglio comunale'!$G$28</f>
        <v>1174</v>
      </c>
    </row>
    <row r="15" spans="1:26" ht="16.5" customHeight="1" thickBot="1">
      <c r="A15" s="61">
        <v>9</v>
      </c>
      <c r="B15" s="107" t="s">
        <v>76</v>
      </c>
      <c r="C15" s="151">
        <v>0</v>
      </c>
      <c r="D15" s="147">
        <v>0</v>
      </c>
      <c r="E15" s="146">
        <v>0</v>
      </c>
      <c r="F15" s="147">
        <v>0</v>
      </c>
      <c r="G15" s="146">
        <v>1</v>
      </c>
      <c r="H15" s="147">
        <v>0</v>
      </c>
      <c r="I15" s="146">
        <v>0</v>
      </c>
      <c r="J15" s="147">
        <v>0</v>
      </c>
      <c r="K15" s="146">
        <v>0</v>
      </c>
      <c r="L15" s="147">
        <v>0</v>
      </c>
      <c r="M15" s="146">
        <v>1</v>
      </c>
      <c r="N15" s="147">
        <v>1</v>
      </c>
      <c r="O15" s="146">
        <v>2</v>
      </c>
      <c r="P15" s="147">
        <v>0</v>
      </c>
      <c r="Q15" s="146">
        <v>5</v>
      </c>
      <c r="R15" s="147">
        <v>2</v>
      </c>
      <c r="S15" s="146">
        <v>4</v>
      </c>
      <c r="T15" s="147">
        <v>0</v>
      </c>
      <c r="U15" s="146">
        <v>0</v>
      </c>
      <c r="V15" s="147">
        <v>0</v>
      </c>
      <c r="W15" s="146">
        <v>0</v>
      </c>
      <c r="X15" s="147">
        <v>0</v>
      </c>
      <c r="Y15" s="94">
        <f t="shared" si="0"/>
        <v>16</v>
      </c>
      <c r="Z15" s="25">
        <f>Y15+'consiglio comunale'!$G$28</f>
        <v>1184</v>
      </c>
    </row>
    <row r="16" spans="1:26" ht="16.5" customHeight="1" thickBot="1">
      <c r="A16" s="61">
        <v>10</v>
      </c>
      <c r="B16" s="107" t="s">
        <v>77</v>
      </c>
      <c r="C16" s="151">
        <v>1</v>
      </c>
      <c r="D16" s="147">
        <v>0</v>
      </c>
      <c r="E16" s="146">
        <v>0</v>
      </c>
      <c r="F16" s="147">
        <v>1</v>
      </c>
      <c r="G16" s="146">
        <v>2</v>
      </c>
      <c r="H16" s="147">
        <v>1</v>
      </c>
      <c r="I16" s="146">
        <v>1</v>
      </c>
      <c r="J16" s="147">
        <v>1</v>
      </c>
      <c r="K16" s="146">
        <v>0</v>
      </c>
      <c r="L16" s="147">
        <v>0</v>
      </c>
      <c r="M16" s="146">
        <v>6</v>
      </c>
      <c r="N16" s="147">
        <v>1</v>
      </c>
      <c r="O16" s="146">
        <v>0</v>
      </c>
      <c r="P16" s="147">
        <v>0</v>
      </c>
      <c r="Q16" s="146">
        <v>8</v>
      </c>
      <c r="R16" s="147">
        <v>2</v>
      </c>
      <c r="S16" s="146">
        <v>0</v>
      </c>
      <c r="T16" s="147">
        <v>0</v>
      </c>
      <c r="U16" s="146">
        <v>2</v>
      </c>
      <c r="V16" s="147">
        <v>0</v>
      </c>
      <c r="W16" s="146">
        <v>0</v>
      </c>
      <c r="X16" s="147">
        <v>0</v>
      </c>
      <c r="Y16" s="94">
        <f t="shared" si="0"/>
        <v>26</v>
      </c>
      <c r="Z16" s="25">
        <f>Y16+'consiglio comunale'!$G$28</f>
        <v>1194</v>
      </c>
    </row>
    <row r="17" spans="1:26" ht="16.5" customHeight="1" thickBot="1">
      <c r="A17" s="61">
        <v>11</v>
      </c>
      <c r="B17" s="107" t="s">
        <v>78</v>
      </c>
      <c r="C17" s="151">
        <v>0</v>
      </c>
      <c r="D17" s="147">
        <v>0</v>
      </c>
      <c r="E17" s="146">
        <v>0</v>
      </c>
      <c r="F17" s="147">
        <v>0</v>
      </c>
      <c r="G17" s="146">
        <v>0</v>
      </c>
      <c r="H17" s="147">
        <v>0</v>
      </c>
      <c r="I17" s="146">
        <v>0</v>
      </c>
      <c r="J17" s="147">
        <v>0</v>
      </c>
      <c r="K17" s="146">
        <v>0</v>
      </c>
      <c r="L17" s="147">
        <v>0</v>
      </c>
      <c r="M17" s="146">
        <v>0</v>
      </c>
      <c r="N17" s="147">
        <v>0</v>
      </c>
      <c r="O17" s="146">
        <v>0</v>
      </c>
      <c r="P17" s="147">
        <v>0</v>
      </c>
      <c r="Q17" s="146">
        <v>0</v>
      </c>
      <c r="R17" s="147">
        <v>0</v>
      </c>
      <c r="S17" s="146">
        <v>0</v>
      </c>
      <c r="T17" s="147">
        <v>3</v>
      </c>
      <c r="U17" s="146">
        <v>1</v>
      </c>
      <c r="V17" s="147">
        <v>0</v>
      </c>
      <c r="W17" s="146">
        <v>0</v>
      </c>
      <c r="X17" s="147">
        <v>0</v>
      </c>
      <c r="Y17" s="94">
        <f t="shared" si="0"/>
        <v>4</v>
      </c>
      <c r="Z17" s="25">
        <f>Y17+'consiglio comunale'!$G$28</f>
        <v>1172</v>
      </c>
    </row>
    <row r="18" spans="1:26" ht="16.5" customHeight="1" thickBot="1">
      <c r="A18" s="61">
        <v>12</v>
      </c>
      <c r="B18" s="107" t="s">
        <v>79</v>
      </c>
      <c r="C18" s="151">
        <v>0</v>
      </c>
      <c r="D18" s="147">
        <v>0</v>
      </c>
      <c r="E18" s="146">
        <v>0</v>
      </c>
      <c r="F18" s="147">
        <v>0</v>
      </c>
      <c r="G18" s="146">
        <v>1</v>
      </c>
      <c r="H18" s="147">
        <v>0</v>
      </c>
      <c r="I18" s="146">
        <v>0</v>
      </c>
      <c r="J18" s="147">
        <v>0</v>
      </c>
      <c r="K18" s="146">
        <v>0</v>
      </c>
      <c r="L18" s="147">
        <v>0</v>
      </c>
      <c r="M18" s="146">
        <v>1</v>
      </c>
      <c r="N18" s="147">
        <v>5</v>
      </c>
      <c r="O18" s="146">
        <v>0</v>
      </c>
      <c r="P18" s="147">
        <v>0</v>
      </c>
      <c r="Q18" s="146">
        <v>0</v>
      </c>
      <c r="R18" s="147">
        <v>1</v>
      </c>
      <c r="S18" s="146">
        <v>0</v>
      </c>
      <c r="T18" s="147">
        <v>2</v>
      </c>
      <c r="U18" s="146">
        <v>1</v>
      </c>
      <c r="V18" s="147">
        <v>1</v>
      </c>
      <c r="W18" s="146">
        <v>0</v>
      </c>
      <c r="X18" s="147">
        <v>0</v>
      </c>
      <c r="Y18" s="94">
        <f t="shared" si="0"/>
        <v>12</v>
      </c>
      <c r="Z18" s="25">
        <f>Y18+'consiglio comunale'!$G$28</f>
        <v>1180</v>
      </c>
    </row>
    <row r="19" spans="1:26" ht="16.5" customHeight="1" thickBot="1">
      <c r="A19" s="61">
        <v>13</v>
      </c>
      <c r="B19" s="107" t="s">
        <v>80</v>
      </c>
      <c r="C19" s="151">
        <v>1</v>
      </c>
      <c r="D19" s="147">
        <v>0</v>
      </c>
      <c r="E19" s="146">
        <v>0</v>
      </c>
      <c r="F19" s="147">
        <v>0</v>
      </c>
      <c r="G19" s="146">
        <v>0</v>
      </c>
      <c r="H19" s="147">
        <v>1</v>
      </c>
      <c r="I19" s="146">
        <v>6</v>
      </c>
      <c r="J19" s="147">
        <v>0</v>
      </c>
      <c r="K19" s="146">
        <v>0</v>
      </c>
      <c r="L19" s="147">
        <v>0</v>
      </c>
      <c r="M19" s="146">
        <v>0</v>
      </c>
      <c r="N19" s="147">
        <v>0</v>
      </c>
      <c r="O19" s="146">
        <v>2</v>
      </c>
      <c r="P19" s="147">
        <v>0</v>
      </c>
      <c r="Q19" s="146">
        <v>0</v>
      </c>
      <c r="R19" s="147">
        <v>1</v>
      </c>
      <c r="S19" s="146">
        <v>1</v>
      </c>
      <c r="T19" s="147">
        <v>0</v>
      </c>
      <c r="U19" s="146">
        <v>0</v>
      </c>
      <c r="V19" s="147">
        <v>0</v>
      </c>
      <c r="W19" s="146">
        <v>0</v>
      </c>
      <c r="X19" s="147">
        <v>0</v>
      </c>
      <c r="Y19" s="94">
        <f t="shared" si="0"/>
        <v>12</v>
      </c>
      <c r="Z19" s="25">
        <f>Y19+'consiglio comunale'!$G$28</f>
        <v>1180</v>
      </c>
    </row>
    <row r="20" spans="1:26" ht="16.5" customHeight="1" thickBot="1">
      <c r="A20" s="61">
        <v>14</v>
      </c>
      <c r="B20" s="107" t="s">
        <v>81</v>
      </c>
      <c r="C20" s="151">
        <v>0</v>
      </c>
      <c r="D20" s="147">
        <v>0</v>
      </c>
      <c r="E20" s="146">
        <v>0</v>
      </c>
      <c r="F20" s="147">
        <v>0</v>
      </c>
      <c r="G20" s="146">
        <v>0</v>
      </c>
      <c r="H20" s="147">
        <v>0</v>
      </c>
      <c r="I20" s="146">
        <v>0</v>
      </c>
      <c r="J20" s="147">
        <v>0</v>
      </c>
      <c r="K20" s="146">
        <v>1</v>
      </c>
      <c r="L20" s="147">
        <v>0</v>
      </c>
      <c r="M20" s="146">
        <v>6</v>
      </c>
      <c r="N20" s="147">
        <v>1</v>
      </c>
      <c r="O20" s="146">
        <v>0</v>
      </c>
      <c r="P20" s="147">
        <v>1</v>
      </c>
      <c r="Q20" s="146">
        <v>1</v>
      </c>
      <c r="R20" s="147">
        <v>0</v>
      </c>
      <c r="S20" s="146">
        <v>4</v>
      </c>
      <c r="T20" s="147">
        <v>3</v>
      </c>
      <c r="U20" s="146">
        <v>1</v>
      </c>
      <c r="V20" s="147">
        <v>0</v>
      </c>
      <c r="W20" s="146">
        <v>0</v>
      </c>
      <c r="X20" s="147">
        <v>0</v>
      </c>
      <c r="Y20" s="94">
        <f t="shared" si="0"/>
        <v>18</v>
      </c>
      <c r="Z20" s="25">
        <f>Y20+'consiglio comunale'!$G$28</f>
        <v>1186</v>
      </c>
    </row>
    <row r="21" spans="1:26" ht="16.5" customHeight="1" thickBot="1">
      <c r="A21" s="61">
        <v>15</v>
      </c>
      <c r="B21" s="107" t="s">
        <v>82</v>
      </c>
      <c r="C21" s="151">
        <v>0</v>
      </c>
      <c r="D21" s="147">
        <v>0</v>
      </c>
      <c r="E21" s="146">
        <v>2</v>
      </c>
      <c r="F21" s="147">
        <v>0</v>
      </c>
      <c r="G21" s="146">
        <v>3</v>
      </c>
      <c r="H21" s="147">
        <v>0</v>
      </c>
      <c r="I21" s="146">
        <v>0</v>
      </c>
      <c r="J21" s="147">
        <v>0</v>
      </c>
      <c r="K21" s="146">
        <v>0</v>
      </c>
      <c r="L21" s="147">
        <v>0</v>
      </c>
      <c r="M21" s="146">
        <v>0</v>
      </c>
      <c r="N21" s="147">
        <v>0</v>
      </c>
      <c r="O21" s="146">
        <v>0</v>
      </c>
      <c r="P21" s="147">
        <v>1</v>
      </c>
      <c r="Q21" s="146">
        <v>0</v>
      </c>
      <c r="R21" s="147">
        <v>0</v>
      </c>
      <c r="S21" s="146">
        <v>0</v>
      </c>
      <c r="T21" s="147">
        <v>0</v>
      </c>
      <c r="U21" s="146">
        <v>0</v>
      </c>
      <c r="V21" s="147">
        <v>0</v>
      </c>
      <c r="W21" s="146">
        <v>0</v>
      </c>
      <c r="X21" s="147">
        <v>0</v>
      </c>
      <c r="Y21" s="94">
        <f t="shared" si="0"/>
        <v>6</v>
      </c>
      <c r="Z21" s="25">
        <f>Y21+'consiglio comunale'!$G$28</f>
        <v>1174</v>
      </c>
    </row>
    <row r="22" spans="1:26" ht="16.5" customHeight="1" thickBot="1">
      <c r="A22" s="61">
        <v>16</v>
      </c>
      <c r="B22" s="107" t="s">
        <v>83</v>
      </c>
      <c r="C22" s="151">
        <v>3</v>
      </c>
      <c r="D22" s="147">
        <v>0</v>
      </c>
      <c r="E22" s="146">
        <v>2</v>
      </c>
      <c r="F22" s="147">
        <v>0</v>
      </c>
      <c r="G22" s="146">
        <v>0</v>
      </c>
      <c r="H22" s="147">
        <v>1</v>
      </c>
      <c r="I22" s="146">
        <v>0</v>
      </c>
      <c r="J22" s="147">
        <v>0</v>
      </c>
      <c r="K22" s="146">
        <v>0</v>
      </c>
      <c r="L22" s="147">
        <v>0</v>
      </c>
      <c r="M22" s="146">
        <v>2</v>
      </c>
      <c r="N22" s="147">
        <v>2</v>
      </c>
      <c r="O22" s="146">
        <v>3</v>
      </c>
      <c r="P22" s="147">
        <v>1</v>
      </c>
      <c r="Q22" s="146">
        <v>0</v>
      </c>
      <c r="R22" s="147">
        <v>1</v>
      </c>
      <c r="S22" s="146">
        <v>0</v>
      </c>
      <c r="T22" s="147">
        <v>1</v>
      </c>
      <c r="U22" s="146">
        <v>1</v>
      </c>
      <c r="V22" s="147">
        <v>3</v>
      </c>
      <c r="W22" s="146">
        <v>0</v>
      </c>
      <c r="X22" s="147">
        <v>0</v>
      </c>
      <c r="Y22" s="94">
        <f t="shared" si="0"/>
        <v>20</v>
      </c>
      <c r="Z22" s="25">
        <f>Y22+'consiglio comunale'!$G$28</f>
        <v>1188</v>
      </c>
    </row>
    <row r="23" spans="3:25" ht="16.5" customHeight="1">
      <c r="C23" s="95">
        <f aca="true" t="shared" si="1" ref="C23:X23">SUM(C7:C22)</f>
        <v>20</v>
      </c>
      <c r="D23" s="96">
        <f t="shared" si="1"/>
        <v>9</v>
      </c>
      <c r="E23" s="96">
        <f t="shared" si="1"/>
        <v>20</v>
      </c>
      <c r="F23" s="96">
        <f t="shared" si="1"/>
        <v>15</v>
      </c>
      <c r="G23" s="96">
        <f t="shared" si="1"/>
        <v>14</v>
      </c>
      <c r="H23" s="96">
        <f t="shared" si="1"/>
        <v>26</v>
      </c>
      <c r="I23" s="96">
        <f t="shared" si="1"/>
        <v>13</v>
      </c>
      <c r="J23" s="96">
        <f t="shared" si="1"/>
        <v>8</v>
      </c>
      <c r="K23" s="96">
        <f t="shared" si="1"/>
        <v>4</v>
      </c>
      <c r="L23" s="96">
        <f t="shared" si="1"/>
        <v>0</v>
      </c>
      <c r="M23" s="96">
        <f t="shared" si="1"/>
        <v>36</v>
      </c>
      <c r="N23" s="96">
        <f t="shared" si="1"/>
        <v>19</v>
      </c>
      <c r="O23" s="96">
        <f t="shared" si="1"/>
        <v>17</v>
      </c>
      <c r="P23" s="96">
        <f t="shared" si="1"/>
        <v>9</v>
      </c>
      <c r="Q23" s="96">
        <f t="shared" si="1"/>
        <v>22</v>
      </c>
      <c r="R23" s="96">
        <f t="shared" si="1"/>
        <v>15</v>
      </c>
      <c r="S23" s="96">
        <f t="shared" si="1"/>
        <v>13</v>
      </c>
      <c r="T23" s="96">
        <f t="shared" si="1"/>
        <v>12</v>
      </c>
      <c r="U23" s="96">
        <f t="shared" si="1"/>
        <v>11</v>
      </c>
      <c r="V23" s="96">
        <f t="shared" si="1"/>
        <v>24</v>
      </c>
      <c r="W23" s="96">
        <f t="shared" si="1"/>
        <v>5</v>
      </c>
      <c r="X23" s="96">
        <f t="shared" si="1"/>
        <v>11</v>
      </c>
      <c r="Y23" s="27">
        <f>SUM(C23:X23)</f>
        <v>323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Header>&amp;L&amp;"Arial,Grassetto"&amp;20Comunali 2019&amp;R&amp;"Arial,Grassetto"&amp;20&amp;A</oddHeader>
    <oddFooter>&amp;L&amp;8&amp;A&amp;R&amp;8&amp;D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80" zoomScaleNormal="80" workbookViewId="0" topLeftCell="C1">
      <selection activeCell="Y7" sqref="Y7:Z23"/>
    </sheetView>
  </sheetViews>
  <sheetFormatPr defaultColWidth="10.7109375" defaultRowHeight="16.5" customHeight="1"/>
  <cols>
    <col min="1" max="1" width="3.140625" style="1" bestFit="1" customWidth="1"/>
    <col min="2" max="2" width="31.421875" style="1" bestFit="1" customWidth="1"/>
    <col min="3" max="10" width="6.140625" style="3" customWidth="1"/>
    <col min="11" max="24" width="6.140625" style="2" customWidth="1"/>
    <col min="25" max="25" width="6.710937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19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84</v>
      </c>
      <c r="C7" s="148">
        <v>5</v>
      </c>
      <c r="D7" s="149">
        <v>15</v>
      </c>
      <c r="E7" s="150">
        <v>14</v>
      </c>
      <c r="F7" s="149">
        <v>9</v>
      </c>
      <c r="G7" s="150">
        <v>11</v>
      </c>
      <c r="H7" s="149">
        <v>3</v>
      </c>
      <c r="I7" s="150">
        <v>6</v>
      </c>
      <c r="J7" s="149">
        <v>8</v>
      </c>
      <c r="K7" s="150">
        <v>22</v>
      </c>
      <c r="L7" s="149">
        <v>0</v>
      </c>
      <c r="M7" s="150">
        <v>17</v>
      </c>
      <c r="N7" s="149">
        <v>14</v>
      </c>
      <c r="O7" s="150">
        <v>19</v>
      </c>
      <c r="P7" s="149">
        <v>4</v>
      </c>
      <c r="Q7" s="150">
        <v>5</v>
      </c>
      <c r="R7" s="149">
        <v>5</v>
      </c>
      <c r="S7" s="150">
        <v>3</v>
      </c>
      <c r="T7" s="149">
        <v>12</v>
      </c>
      <c r="U7" s="150">
        <v>6</v>
      </c>
      <c r="V7" s="149">
        <v>2</v>
      </c>
      <c r="W7" s="150">
        <v>1</v>
      </c>
      <c r="X7" s="149">
        <v>5</v>
      </c>
      <c r="Y7" s="94">
        <f>SUM(C7:X7)</f>
        <v>186</v>
      </c>
      <c r="Z7" s="25">
        <f>Y7+'consiglio comunale'!$H$28</f>
        <v>4109</v>
      </c>
    </row>
    <row r="8" spans="1:26" ht="16.5" customHeight="1" thickBot="1">
      <c r="A8" s="61">
        <v>2</v>
      </c>
      <c r="B8" s="107" t="s">
        <v>85</v>
      </c>
      <c r="C8" s="151">
        <v>20</v>
      </c>
      <c r="D8" s="147">
        <v>31</v>
      </c>
      <c r="E8" s="146">
        <v>17</v>
      </c>
      <c r="F8" s="147">
        <v>21</v>
      </c>
      <c r="G8" s="146">
        <v>17</v>
      </c>
      <c r="H8" s="147">
        <v>13</v>
      </c>
      <c r="I8" s="146">
        <v>14</v>
      </c>
      <c r="J8" s="147">
        <v>19</v>
      </c>
      <c r="K8" s="146">
        <v>46</v>
      </c>
      <c r="L8" s="147">
        <v>4</v>
      </c>
      <c r="M8" s="146">
        <v>32</v>
      </c>
      <c r="N8" s="147">
        <v>28</v>
      </c>
      <c r="O8" s="146">
        <v>15</v>
      </c>
      <c r="P8" s="147">
        <v>31</v>
      </c>
      <c r="Q8" s="146">
        <v>32</v>
      </c>
      <c r="R8" s="147">
        <v>12</v>
      </c>
      <c r="S8" s="146">
        <v>23</v>
      </c>
      <c r="T8" s="147">
        <v>15</v>
      </c>
      <c r="U8" s="146">
        <v>13</v>
      </c>
      <c r="V8" s="147">
        <v>27</v>
      </c>
      <c r="W8" s="146">
        <v>11</v>
      </c>
      <c r="X8" s="147">
        <v>21</v>
      </c>
      <c r="Y8" s="94">
        <f aca="true" t="shared" si="0" ref="Y8:Y22">SUM(C8:X8)</f>
        <v>462</v>
      </c>
      <c r="Z8" s="25">
        <f>Y8+'consiglio comunale'!$H$28</f>
        <v>4385</v>
      </c>
    </row>
    <row r="9" spans="1:26" ht="16.5" customHeight="1" thickBot="1">
      <c r="A9" s="61">
        <v>3</v>
      </c>
      <c r="B9" s="107" t="s">
        <v>86</v>
      </c>
      <c r="C9" s="151">
        <v>5</v>
      </c>
      <c r="D9" s="147">
        <v>3</v>
      </c>
      <c r="E9" s="146">
        <v>5</v>
      </c>
      <c r="F9" s="147">
        <v>3</v>
      </c>
      <c r="G9" s="146">
        <v>4</v>
      </c>
      <c r="H9" s="147">
        <v>0</v>
      </c>
      <c r="I9" s="146">
        <v>1</v>
      </c>
      <c r="J9" s="147">
        <v>5</v>
      </c>
      <c r="K9" s="146">
        <v>2</v>
      </c>
      <c r="L9" s="147">
        <v>0</v>
      </c>
      <c r="M9" s="146">
        <v>15</v>
      </c>
      <c r="N9" s="147">
        <v>7</v>
      </c>
      <c r="O9" s="146">
        <v>18</v>
      </c>
      <c r="P9" s="147">
        <v>4</v>
      </c>
      <c r="Q9" s="146">
        <v>7</v>
      </c>
      <c r="R9" s="147">
        <v>4</v>
      </c>
      <c r="S9" s="146">
        <v>3</v>
      </c>
      <c r="T9" s="147">
        <v>0</v>
      </c>
      <c r="U9" s="146">
        <v>3</v>
      </c>
      <c r="V9" s="147">
        <v>8</v>
      </c>
      <c r="W9" s="146">
        <v>1</v>
      </c>
      <c r="X9" s="147">
        <v>0</v>
      </c>
      <c r="Y9" s="94">
        <f t="shared" si="0"/>
        <v>98</v>
      </c>
      <c r="Z9" s="25">
        <f>Y9+'consiglio comunale'!$H$28</f>
        <v>4021</v>
      </c>
    </row>
    <row r="10" spans="1:26" ht="16.5" customHeight="1" thickBot="1">
      <c r="A10" s="61">
        <v>4</v>
      </c>
      <c r="B10" s="107" t="s">
        <v>87</v>
      </c>
      <c r="C10" s="151">
        <v>3</v>
      </c>
      <c r="D10" s="147">
        <v>4</v>
      </c>
      <c r="E10" s="146">
        <v>5</v>
      </c>
      <c r="F10" s="147">
        <v>4</v>
      </c>
      <c r="G10" s="146">
        <v>2</v>
      </c>
      <c r="H10" s="147">
        <v>2</v>
      </c>
      <c r="I10" s="146">
        <v>0</v>
      </c>
      <c r="J10" s="147">
        <v>5</v>
      </c>
      <c r="K10" s="146">
        <v>13</v>
      </c>
      <c r="L10" s="147">
        <v>0</v>
      </c>
      <c r="M10" s="146">
        <v>5</v>
      </c>
      <c r="N10" s="147">
        <v>5</v>
      </c>
      <c r="O10" s="146">
        <v>16</v>
      </c>
      <c r="P10" s="147">
        <v>3</v>
      </c>
      <c r="Q10" s="146">
        <v>7</v>
      </c>
      <c r="R10" s="147">
        <v>8</v>
      </c>
      <c r="S10" s="146">
        <v>1</v>
      </c>
      <c r="T10" s="147">
        <v>9</v>
      </c>
      <c r="U10" s="146">
        <v>4</v>
      </c>
      <c r="V10" s="147">
        <v>0</v>
      </c>
      <c r="W10" s="146">
        <v>0</v>
      </c>
      <c r="X10" s="147">
        <v>0</v>
      </c>
      <c r="Y10" s="94">
        <f t="shared" si="0"/>
        <v>96</v>
      </c>
      <c r="Z10" s="25">
        <f>Y10+'consiglio comunale'!$H$28</f>
        <v>4019</v>
      </c>
    </row>
    <row r="11" spans="1:26" ht="16.5" customHeight="1" thickBot="1">
      <c r="A11" s="61">
        <v>5</v>
      </c>
      <c r="B11" s="107" t="s">
        <v>88</v>
      </c>
      <c r="C11" s="151">
        <v>8</v>
      </c>
      <c r="D11" s="147">
        <v>17</v>
      </c>
      <c r="E11" s="146">
        <v>12</v>
      </c>
      <c r="F11" s="147">
        <v>12</v>
      </c>
      <c r="G11" s="146">
        <v>12</v>
      </c>
      <c r="H11" s="147">
        <v>13</v>
      </c>
      <c r="I11" s="146">
        <v>6</v>
      </c>
      <c r="J11" s="147">
        <v>19</v>
      </c>
      <c r="K11" s="146">
        <v>18</v>
      </c>
      <c r="L11" s="147">
        <v>0</v>
      </c>
      <c r="M11" s="146">
        <v>33</v>
      </c>
      <c r="N11" s="147">
        <v>15</v>
      </c>
      <c r="O11" s="146">
        <v>11</v>
      </c>
      <c r="P11" s="147">
        <v>16</v>
      </c>
      <c r="Q11" s="146">
        <v>15</v>
      </c>
      <c r="R11" s="147">
        <v>9</v>
      </c>
      <c r="S11" s="146">
        <v>7</v>
      </c>
      <c r="T11" s="147">
        <v>6</v>
      </c>
      <c r="U11" s="146">
        <v>9</v>
      </c>
      <c r="V11" s="147">
        <v>11</v>
      </c>
      <c r="W11" s="146">
        <v>6</v>
      </c>
      <c r="X11" s="147">
        <v>15</v>
      </c>
      <c r="Y11" s="94">
        <f t="shared" si="0"/>
        <v>270</v>
      </c>
      <c r="Z11" s="25">
        <f>Y11+'consiglio comunale'!$H$28</f>
        <v>4193</v>
      </c>
    </row>
    <row r="12" spans="1:26" ht="16.5" customHeight="1" thickBot="1">
      <c r="A12" s="61">
        <v>6</v>
      </c>
      <c r="B12" s="107" t="s">
        <v>89</v>
      </c>
      <c r="C12" s="151">
        <v>1</v>
      </c>
      <c r="D12" s="147">
        <v>4</v>
      </c>
      <c r="E12" s="146">
        <v>1</v>
      </c>
      <c r="F12" s="147">
        <v>0</v>
      </c>
      <c r="G12" s="146">
        <v>1</v>
      </c>
      <c r="H12" s="147">
        <v>1</v>
      </c>
      <c r="I12" s="146">
        <v>0</v>
      </c>
      <c r="J12" s="147">
        <v>0</v>
      </c>
      <c r="K12" s="146">
        <v>2</v>
      </c>
      <c r="L12" s="147">
        <v>0</v>
      </c>
      <c r="M12" s="146">
        <v>2</v>
      </c>
      <c r="N12" s="147">
        <v>2</v>
      </c>
      <c r="O12" s="146">
        <v>0</v>
      </c>
      <c r="P12" s="147">
        <v>1</v>
      </c>
      <c r="Q12" s="146">
        <v>0</v>
      </c>
      <c r="R12" s="147">
        <v>0</v>
      </c>
      <c r="S12" s="146">
        <v>0</v>
      </c>
      <c r="T12" s="147">
        <v>1</v>
      </c>
      <c r="U12" s="146">
        <v>1</v>
      </c>
      <c r="V12" s="147">
        <v>0</v>
      </c>
      <c r="W12" s="146">
        <v>0</v>
      </c>
      <c r="X12" s="147">
        <v>0</v>
      </c>
      <c r="Y12" s="94">
        <f t="shared" si="0"/>
        <v>17</v>
      </c>
      <c r="Z12" s="25">
        <f>Y12+'consiglio comunale'!$H$28</f>
        <v>3940</v>
      </c>
    </row>
    <row r="13" spans="1:26" ht="16.5" customHeight="1" thickBot="1">
      <c r="A13" s="61">
        <v>7</v>
      </c>
      <c r="B13" s="107" t="s">
        <v>90</v>
      </c>
      <c r="C13" s="151">
        <v>2</v>
      </c>
      <c r="D13" s="147">
        <v>7</v>
      </c>
      <c r="E13" s="146">
        <v>6</v>
      </c>
      <c r="F13" s="147">
        <v>8</v>
      </c>
      <c r="G13" s="146">
        <v>6</v>
      </c>
      <c r="H13" s="147">
        <v>8</v>
      </c>
      <c r="I13" s="146">
        <v>6</v>
      </c>
      <c r="J13" s="147">
        <v>3</v>
      </c>
      <c r="K13" s="146">
        <v>25</v>
      </c>
      <c r="L13" s="147">
        <v>0</v>
      </c>
      <c r="M13" s="146">
        <v>7</v>
      </c>
      <c r="N13" s="147">
        <v>10</v>
      </c>
      <c r="O13" s="146">
        <v>6</v>
      </c>
      <c r="P13" s="147">
        <v>5</v>
      </c>
      <c r="Q13" s="146">
        <v>11</v>
      </c>
      <c r="R13" s="147">
        <v>1</v>
      </c>
      <c r="S13" s="146">
        <v>4</v>
      </c>
      <c r="T13" s="147">
        <v>8</v>
      </c>
      <c r="U13" s="146">
        <v>2</v>
      </c>
      <c r="V13" s="147">
        <v>5</v>
      </c>
      <c r="W13" s="146">
        <v>0</v>
      </c>
      <c r="X13" s="147">
        <v>3</v>
      </c>
      <c r="Y13" s="94">
        <f t="shared" si="0"/>
        <v>133</v>
      </c>
      <c r="Z13" s="25">
        <f>Y13+'consiglio comunale'!$H$28</f>
        <v>4056</v>
      </c>
    </row>
    <row r="14" spans="1:26" ht="16.5" customHeight="1" thickBot="1">
      <c r="A14" s="61">
        <v>8</v>
      </c>
      <c r="B14" s="107" t="s">
        <v>91</v>
      </c>
      <c r="C14" s="151">
        <v>0</v>
      </c>
      <c r="D14" s="147">
        <v>1</v>
      </c>
      <c r="E14" s="146">
        <v>1</v>
      </c>
      <c r="F14" s="147">
        <v>0</v>
      </c>
      <c r="G14" s="146">
        <v>4</v>
      </c>
      <c r="H14" s="147">
        <v>2</v>
      </c>
      <c r="I14" s="146">
        <v>0</v>
      </c>
      <c r="J14" s="147">
        <v>6</v>
      </c>
      <c r="K14" s="146">
        <v>2</v>
      </c>
      <c r="L14" s="147">
        <v>0</v>
      </c>
      <c r="M14" s="146">
        <v>8</v>
      </c>
      <c r="N14" s="147">
        <v>12</v>
      </c>
      <c r="O14" s="146">
        <v>0</v>
      </c>
      <c r="P14" s="147">
        <v>2</v>
      </c>
      <c r="Q14" s="146">
        <v>0</v>
      </c>
      <c r="R14" s="147">
        <v>0</v>
      </c>
      <c r="S14" s="146">
        <v>2</v>
      </c>
      <c r="T14" s="147">
        <v>3</v>
      </c>
      <c r="U14" s="146">
        <v>0</v>
      </c>
      <c r="V14" s="147">
        <v>1</v>
      </c>
      <c r="W14" s="146">
        <v>0</v>
      </c>
      <c r="X14" s="147">
        <v>0</v>
      </c>
      <c r="Y14" s="94">
        <f t="shared" si="0"/>
        <v>44</v>
      </c>
      <c r="Z14" s="25">
        <f>Y14+'consiglio comunale'!$H$28</f>
        <v>3967</v>
      </c>
    </row>
    <row r="15" spans="1:26" ht="16.5" customHeight="1" thickBot="1">
      <c r="A15" s="61">
        <v>9</v>
      </c>
      <c r="B15" s="107" t="s">
        <v>92</v>
      </c>
      <c r="C15" s="151">
        <v>2</v>
      </c>
      <c r="D15" s="147">
        <v>3</v>
      </c>
      <c r="E15" s="146">
        <v>5</v>
      </c>
      <c r="F15" s="147">
        <v>5</v>
      </c>
      <c r="G15" s="146">
        <v>3</v>
      </c>
      <c r="H15" s="147">
        <v>0</v>
      </c>
      <c r="I15" s="146">
        <v>0</v>
      </c>
      <c r="J15" s="147">
        <v>2</v>
      </c>
      <c r="K15" s="146">
        <v>1</v>
      </c>
      <c r="L15" s="147">
        <v>0</v>
      </c>
      <c r="M15" s="146">
        <v>2</v>
      </c>
      <c r="N15" s="147">
        <v>5</v>
      </c>
      <c r="O15" s="146">
        <v>0</v>
      </c>
      <c r="P15" s="147">
        <v>1</v>
      </c>
      <c r="Q15" s="146">
        <v>27</v>
      </c>
      <c r="R15" s="147">
        <v>2</v>
      </c>
      <c r="S15" s="146">
        <v>20</v>
      </c>
      <c r="T15" s="147">
        <v>3</v>
      </c>
      <c r="U15" s="146">
        <v>1</v>
      </c>
      <c r="V15" s="147">
        <v>0</v>
      </c>
      <c r="W15" s="146">
        <v>3</v>
      </c>
      <c r="X15" s="147">
        <v>0</v>
      </c>
      <c r="Y15" s="94">
        <f t="shared" si="0"/>
        <v>85</v>
      </c>
      <c r="Z15" s="25">
        <f>Y15+'consiglio comunale'!$H$28</f>
        <v>4008</v>
      </c>
    </row>
    <row r="16" spans="1:26" ht="16.5" customHeight="1" thickBot="1">
      <c r="A16" s="61">
        <v>10</v>
      </c>
      <c r="B16" s="107" t="s">
        <v>93</v>
      </c>
      <c r="C16" s="151">
        <v>0</v>
      </c>
      <c r="D16" s="147">
        <v>8</v>
      </c>
      <c r="E16" s="146">
        <v>10</v>
      </c>
      <c r="F16" s="147">
        <v>14</v>
      </c>
      <c r="G16" s="146">
        <v>7</v>
      </c>
      <c r="H16" s="147">
        <v>3</v>
      </c>
      <c r="I16" s="146">
        <v>6</v>
      </c>
      <c r="J16" s="147">
        <v>8</v>
      </c>
      <c r="K16" s="146">
        <v>10</v>
      </c>
      <c r="L16" s="147">
        <v>0</v>
      </c>
      <c r="M16" s="146">
        <v>10</v>
      </c>
      <c r="N16" s="147">
        <v>18</v>
      </c>
      <c r="O16" s="146">
        <v>36</v>
      </c>
      <c r="P16" s="147">
        <v>14</v>
      </c>
      <c r="Q16" s="146">
        <v>18</v>
      </c>
      <c r="R16" s="147">
        <v>8</v>
      </c>
      <c r="S16" s="146">
        <v>10</v>
      </c>
      <c r="T16" s="147">
        <v>2</v>
      </c>
      <c r="U16" s="146">
        <v>7</v>
      </c>
      <c r="V16" s="147">
        <v>5</v>
      </c>
      <c r="W16" s="146">
        <v>3</v>
      </c>
      <c r="X16" s="147">
        <v>1</v>
      </c>
      <c r="Y16" s="94">
        <f t="shared" si="0"/>
        <v>198</v>
      </c>
      <c r="Z16" s="25">
        <f>Y16+'consiglio comunale'!$H$28</f>
        <v>4121</v>
      </c>
    </row>
    <row r="17" spans="1:26" ht="16.5" customHeight="1" thickBot="1">
      <c r="A17" s="61">
        <v>11</v>
      </c>
      <c r="B17" s="107" t="s">
        <v>94</v>
      </c>
      <c r="C17" s="151">
        <v>1</v>
      </c>
      <c r="D17" s="147">
        <v>5</v>
      </c>
      <c r="E17" s="146">
        <v>2</v>
      </c>
      <c r="F17" s="147">
        <v>3</v>
      </c>
      <c r="G17" s="146">
        <v>3</v>
      </c>
      <c r="H17" s="147">
        <v>0</v>
      </c>
      <c r="I17" s="146">
        <v>0</v>
      </c>
      <c r="J17" s="147">
        <v>1</v>
      </c>
      <c r="K17" s="146">
        <v>1</v>
      </c>
      <c r="L17" s="147">
        <v>0</v>
      </c>
      <c r="M17" s="146">
        <v>7</v>
      </c>
      <c r="N17" s="147">
        <v>12</v>
      </c>
      <c r="O17" s="146">
        <v>5</v>
      </c>
      <c r="P17" s="147">
        <v>8</v>
      </c>
      <c r="Q17" s="146">
        <v>3</v>
      </c>
      <c r="R17" s="147">
        <v>2</v>
      </c>
      <c r="S17" s="146">
        <v>1</v>
      </c>
      <c r="T17" s="147">
        <v>4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58</v>
      </c>
      <c r="Z17" s="25">
        <f>Y17+'consiglio comunale'!$H$28</f>
        <v>3981</v>
      </c>
    </row>
    <row r="18" spans="1:26" ht="16.5" customHeight="1" thickBot="1">
      <c r="A18" s="61">
        <v>12</v>
      </c>
      <c r="B18" s="107" t="s">
        <v>95</v>
      </c>
      <c r="C18" s="151">
        <v>9</v>
      </c>
      <c r="D18" s="147">
        <v>3</v>
      </c>
      <c r="E18" s="146">
        <v>1</v>
      </c>
      <c r="F18" s="147">
        <v>5</v>
      </c>
      <c r="G18" s="146">
        <v>1</v>
      </c>
      <c r="H18" s="147">
        <v>16</v>
      </c>
      <c r="I18" s="146">
        <v>5</v>
      </c>
      <c r="J18" s="147">
        <v>0</v>
      </c>
      <c r="K18" s="146">
        <v>0</v>
      </c>
      <c r="L18" s="147">
        <v>0</v>
      </c>
      <c r="M18" s="146">
        <v>3</v>
      </c>
      <c r="N18" s="147">
        <v>1</v>
      </c>
      <c r="O18" s="146">
        <v>3</v>
      </c>
      <c r="P18" s="147">
        <v>1</v>
      </c>
      <c r="Q18" s="146">
        <v>1</v>
      </c>
      <c r="R18" s="147">
        <v>2</v>
      </c>
      <c r="S18" s="146">
        <v>0</v>
      </c>
      <c r="T18" s="147">
        <v>2</v>
      </c>
      <c r="U18" s="146">
        <v>0</v>
      </c>
      <c r="V18" s="147">
        <v>0</v>
      </c>
      <c r="W18" s="146">
        <v>0</v>
      </c>
      <c r="X18" s="147">
        <v>0</v>
      </c>
      <c r="Y18" s="94">
        <f t="shared" si="0"/>
        <v>53</v>
      </c>
      <c r="Z18" s="25">
        <f>Y18+'consiglio comunale'!$H$28</f>
        <v>3976</v>
      </c>
    </row>
    <row r="19" spans="1:26" ht="16.5" customHeight="1" thickBot="1">
      <c r="A19" s="61">
        <v>13</v>
      </c>
      <c r="B19" s="107" t="s">
        <v>96</v>
      </c>
      <c r="C19" s="151">
        <v>0</v>
      </c>
      <c r="D19" s="147">
        <v>7</v>
      </c>
      <c r="E19" s="146">
        <v>8</v>
      </c>
      <c r="F19" s="147">
        <v>9</v>
      </c>
      <c r="G19" s="146">
        <v>3</v>
      </c>
      <c r="H19" s="147">
        <v>2</v>
      </c>
      <c r="I19" s="146">
        <v>5</v>
      </c>
      <c r="J19" s="147">
        <v>4</v>
      </c>
      <c r="K19" s="146">
        <v>7</v>
      </c>
      <c r="L19" s="147">
        <v>0</v>
      </c>
      <c r="M19" s="146">
        <v>8</v>
      </c>
      <c r="N19" s="147">
        <v>7</v>
      </c>
      <c r="O19" s="146">
        <v>10</v>
      </c>
      <c r="P19" s="147">
        <v>30</v>
      </c>
      <c r="Q19" s="146">
        <v>8</v>
      </c>
      <c r="R19" s="147">
        <v>3</v>
      </c>
      <c r="S19" s="146">
        <v>1</v>
      </c>
      <c r="T19" s="147">
        <v>8</v>
      </c>
      <c r="U19" s="146">
        <v>1</v>
      </c>
      <c r="V19" s="147">
        <v>2</v>
      </c>
      <c r="W19" s="146">
        <v>0</v>
      </c>
      <c r="X19" s="147">
        <v>12</v>
      </c>
      <c r="Y19" s="94">
        <f t="shared" si="0"/>
        <v>135</v>
      </c>
      <c r="Z19" s="25">
        <f>Y19+'consiglio comunale'!$H$28</f>
        <v>4058</v>
      </c>
    </row>
    <row r="20" spans="1:26" ht="16.5" customHeight="1" thickBot="1">
      <c r="A20" s="61">
        <v>14</v>
      </c>
      <c r="B20" s="107" t="s">
        <v>97</v>
      </c>
      <c r="C20" s="151">
        <v>4</v>
      </c>
      <c r="D20" s="147">
        <v>5</v>
      </c>
      <c r="E20" s="146">
        <v>14</v>
      </c>
      <c r="F20" s="147">
        <v>6</v>
      </c>
      <c r="G20" s="146">
        <v>2</v>
      </c>
      <c r="H20" s="147">
        <v>0</v>
      </c>
      <c r="I20" s="146">
        <v>1</v>
      </c>
      <c r="J20" s="147">
        <v>0</v>
      </c>
      <c r="K20" s="146">
        <v>5</v>
      </c>
      <c r="L20" s="147">
        <v>0</v>
      </c>
      <c r="M20" s="146">
        <v>2</v>
      </c>
      <c r="N20" s="147">
        <v>5</v>
      </c>
      <c r="O20" s="146">
        <v>2</v>
      </c>
      <c r="P20" s="147">
        <v>2</v>
      </c>
      <c r="Q20" s="146">
        <v>0</v>
      </c>
      <c r="R20" s="147">
        <v>5</v>
      </c>
      <c r="S20" s="146">
        <v>2</v>
      </c>
      <c r="T20" s="147">
        <v>1</v>
      </c>
      <c r="U20" s="146">
        <v>0</v>
      </c>
      <c r="V20" s="147">
        <v>0</v>
      </c>
      <c r="W20" s="146">
        <v>0</v>
      </c>
      <c r="X20" s="147">
        <v>0</v>
      </c>
      <c r="Y20" s="94">
        <f t="shared" si="0"/>
        <v>56</v>
      </c>
      <c r="Z20" s="25">
        <f>Y20+'consiglio comunale'!$H$28</f>
        <v>3979</v>
      </c>
    </row>
    <row r="21" spans="1:26" ht="16.5" customHeight="1" thickBot="1">
      <c r="A21" s="61">
        <v>15</v>
      </c>
      <c r="B21" s="107" t="s">
        <v>98</v>
      </c>
      <c r="C21" s="151">
        <v>3</v>
      </c>
      <c r="D21" s="147">
        <v>4</v>
      </c>
      <c r="E21" s="146">
        <v>0</v>
      </c>
      <c r="F21" s="147">
        <v>4</v>
      </c>
      <c r="G21" s="146">
        <v>2</v>
      </c>
      <c r="H21" s="147">
        <v>1</v>
      </c>
      <c r="I21" s="146">
        <v>1</v>
      </c>
      <c r="J21" s="147">
        <v>0</v>
      </c>
      <c r="K21" s="146">
        <v>3</v>
      </c>
      <c r="L21" s="147">
        <v>3</v>
      </c>
      <c r="M21" s="146">
        <v>1</v>
      </c>
      <c r="N21" s="147">
        <v>6</v>
      </c>
      <c r="O21" s="146">
        <v>1</v>
      </c>
      <c r="P21" s="147">
        <v>3</v>
      </c>
      <c r="Q21" s="146">
        <v>1</v>
      </c>
      <c r="R21" s="147">
        <v>0</v>
      </c>
      <c r="S21" s="146">
        <v>0</v>
      </c>
      <c r="T21" s="147">
        <v>0</v>
      </c>
      <c r="U21" s="146">
        <v>2</v>
      </c>
      <c r="V21" s="147">
        <v>0</v>
      </c>
      <c r="W21" s="146">
        <v>0</v>
      </c>
      <c r="X21" s="147">
        <v>0</v>
      </c>
      <c r="Y21" s="94">
        <f t="shared" si="0"/>
        <v>35</v>
      </c>
      <c r="Z21" s="25">
        <f>Y21+'consiglio comunale'!$H$28</f>
        <v>3958</v>
      </c>
    </row>
    <row r="22" spans="1:26" ht="16.5" customHeight="1" thickBot="1">
      <c r="A22" s="61">
        <v>16</v>
      </c>
      <c r="B22" s="107" t="s">
        <v>99</v>
      </c>
      <c r="C22" s="151">
        <v>4</v>
      </c>
      <c r="D22" s="147">
        <v>7</v>
      </c>
      <c r="E22" s="146">
        <v>6</v>
      </c>
      <c r="F22" s="147">
        <v>6</v>
      </c>
      <c r="G22" s="146">
        <v>8</v>
      </c>
      <c r="H22" s="147">
        <v>5</v>
      </c>
      <c r="I22" s="146">
        <v>2</v>
      </c>
      <c r="J22" s="147">
        <v>6</v>
      </c>
      <c r="K22" s="146">
        <v>19</v>
      </c>
      <c r="L22" s="147">
        <v>0</v>
      </c>
      <c r="M22" s="146">
        <v>7</v>
      </c>
      <c r="N22" s="147">
        <v>5</v>
      </c>
      <c r="O22" s="146">
        <v>3</v>
      </c>
      <c r="P22" s="147">
        <v>2</v>
      </c>
      <c r="Q22" s="146">
        <v>0</v>
      </c>
      <c r="R22" s="147">
        <v>0</v>
      </c>
      <c r="S22" s="146">
        <v>3</v>
      </c>
      <c r="T22" s="147">
        <v>3</v>
      </c>
      <c r="U22" s="146">
        <v>4</v>
      </c>
      <c r="V22" s="147">
        <v>0</v>
      </c>
      <c r="W22" s="146">
        <v>0</v>
      </c>
      <c r="X22" s="147">
        <v>12</v>
      </c>
      <c r="Y22" s="94">
        <f t="shared" si="0"/>
        <v>102</v>
      </c>
      <c r="Z22" s="25">
        <f>Y22+'consiglio comunale'!$H$28</f>
        <v>4025</v>
      </c>
    </row>
    <row r="23" spans="3:25" ht="16.5" customHeight="1">
      <c r="C23" s="95">
        <f aca="true" t="shared" si="1" ref="C23:X23">SUM(C7:C22)</f>
        <v>67</v>
      </c>
      <c r="D23" s="96">
        <f t="shared" si="1"/>
        <v>124</v>
      </c>
      <c r="E23" s="96">
        <f t="shared" si="1"/>
        <v>107</v>
      </c>
      <c r="F23" s="96">
        <f t="shared" si="1"/>
        <v>109</v>
      </c>
      <c r="G23" s="96">
        <f t="shared" si="1"/>
        <v>86</v>
      </c>
      <c r="H23" s="96">
        <f t="shared" si="1"/>
        <v>69</v>
      </c>
      <c r="I23" s="96">
        <f t="shared" si="1"/>
        <v>53</v>
      </c>
      <c r="J23" s="96">
        <f t="shared" si="1"/>
        <v>86</v>
      </c>
      <c r="K23" s="96">
        <f t="shared" si="1"/>
        <v>176</v>
      </c>
      <c r="L23" s="96">
        <f t="shared" si="1"/>
        <v>7</v>
      </c>
      <c r="M23" s="96">
        <f t="shared" si="1"/>
        <v>159</v>
      </c>
      <c r="N23" s="96">
        <f t="shared" si="1"/>
        <v>152</v>
      </c>
      <c r="O23" s="96">
        <f t="shared" si="1"/>
        <v>145</v>
      </c>
      <c r="P23" s="96">
        <f t="shared" si="1"/>
        <v>127</v>
      </c>
      <c r="Q23" s="96">
        <f t="shared" si="1"/>
        <v>135</v>
      </c>
      <c r="R23" s="96">
        <f t="shared" si="1"/>
        <v>61</v>
      </c>
      <c r="S23" s="96">
        <f t="shared" si="1"/>
        <v>80</v>
      </c>
      <c r="T23" s="96">
        <f t="shared" si="1"/>
        <v>77</v>
      </c>
      <c r="U23" s="96">
        <f t="shared" si="1"/>
        <v>53</v>
      </c>
      <c r="V23" s="96">
        <f t="shared" si="1"/>
        <v>61</v>
      </c>
      <c r="W23" s="96">
        <f t="shared" si="1"/>
        <v>25</v>
      </c>
      <c r="X23" s="96">
        <f t="shared" si="1"/>
        <v>69</v>
      </c>
      <c r="Y23" s="27">
        <f>SUM(C23:X23)</f>
        <v>2028</v>
      </c>
    </row>
    <row r="24" ht="16.5" customHeight="1">
      <c r="B24" s="97"/>
    </row>
    <row r="27" ht="16.5" customHeight="1">
      <c r="B27" s="64"/>
    </row>
    <row r="29" ht="16.5" customHeight="1">
      <c r="B29" s="64"/>
    </row>
    <row r="31" ht="16.5" customHeight="1">
      <c r="B31" s="64"/>
    </row>
    <row r="33" ht="16.5" customHeight="1">
      <c r="B33" s="64"/>
    </row>
    <row r="35" ht="16.5" customHeight="1">
      <c r="B35" s="64"/>
    </row>
    <row r="37" ht="16.5" customHeight="1">
      <c r="B37" s="64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2"/>
  <headerFooter alignWithMargins="0">
    <oddHeader>&amp;L&amp;"Arial,Grassetto"&amp;20Comunali 2019&amp;R&amp;"Arial,Grassetto"&amp;20&amp;A</oddHeader>
    <oddFooter>&amp;L&amp;8&amp;A&amp;R&amp;8&amp;D &amp;T</oddFooter>
  </headerFooter>
  <ignoredErrors>
    <ignoredError sqref="Y7:Y22" emptyCellReference="1"/>
    <ignoredError sqref="C23:X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80" zoomScaleNormal="80" workbookViewId="0" topLeftCell="C1">
      <selection activeCell="C21" sqref="C21:Z22"/>
    </sheetView>
  </sheetViews>
  <sheetFormatPr defaultColWidth="10.7109375" defaultRowHeight="16.5" customHeight="1"/>
  <cols>
    <col min="1" max="1" width="3.140625" style="1" bestFit="1" customWidth="1"/>
    <col min="2" max="2" width="35.0039062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20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187</v>
      </c>
      <c r="C7" s="148">
        <v>0</v>
      </c>
      <c r="D7" s="149">
        <v>0</v>
      </c>
      <c r="E7" s="150">
        <v>0</v>
      </c>
      <c r="F7" s="149">
        <v>0</v>
      </c>
      <c r="G7" s="150">
        <v>0</v>
      </c>
      <c r="H7" s="149">
        <v>0</v>
      </c>
      <c r="I7" s="150">
        <v>0</v>
      </c>
      <c r="J7" s="149">
        <v>0</v>
      </c>
      <c r="K7" s="150">
        <v>0</v>
      </c>
      <c r="L7" s="149">
        <v>0</v>
      </c>
      <c r="M7" s="150">
        <v>0</v>
      </c>
      <c r="N7" s="149">
        <v>0</v>
      </c>
      <c r="O7" s="150">
        <v>0</v>
      </c>
      <c r="P7" s="149">
        <v>1</v>
      </c>
      <c r="Q7" s="150">
        <v>1</v>
      </c>
      <c r="R7" s="149">
        <v>0</v>
      </c>
      <c r="S7" s="148">
        <v>0</v>
      </c>
      <c r="T7" s="149">
        <v>0</v>
      </c>
      <c r="U7" s="150">
        <v>1</v>
      </c>
      <c r="V7" s="149">
        <v>3</v>
      </c>
      <c r="W7" s="150">
        <v>4</v>
      </c>
      <c r="X7" s="149">
        <v>12</v>
      </c>
      <c r="Y7" s="94">
        <f>SUM(C7:X7)</f>
        <v>22</v>
      </c>
      <c r="Z7" s="25">
        <f>Y7+'consiglio comunale'!$I$28</f>
        <v>215</v>
      </c>
    </row>
    <row r="8" spans="1:26" ht="16.5" customHeight="1" thickBot="1">
      <c r="A8" s="61">
        <v>2</v>
      </c>
      <c r="B8" s="107" t="s">
        <v>188</v>
      </c>
      <c r="C8" s="151">
        <v>2</v>
      </c>
      <c r="D8" s="147">
        <v>0</v>
      </c>
      <c r="E8" s="146">
        <v>0</v>
      </c>
      <c r="F8" s="147">
        <v>0</v>
      </c>
      <c r="G8" s="146">
        <v>0</v>
      </c>
      <c r="H8" s="147">
        <v>1</v>
      </c>
      <c r="I8" s="146">
        <v>1</v>
      </c>
      <c r="J8" s="147">
        <v>0</v>
      </c>
      <c r="K8" s="146">
        <v>0</v>
      </c>
      <c r="L8" s="147">
        <v>0</v>
      </c>
      <c r="M8" s="146">
        <v>3</v>
      </c>
      <c r="N8" s="147">
        <v>1</v>
      </c>
      <c r="O8" s="146">
        <v>2</v>
      </c>
      <c r="P8" s="147">
        <v>0</v>
      </c>
      <c r="Q8" s="146">
        <v>6</v>
      </c>
      <c r="R8" s="147">
        <v>2</v>
      </c>
      <c r="S8" s="151">
        <v>2</v>
      </c>
      <c r="T8" s="147">
        <v>0</v>
      </c>
      <c r="U8" s="146">
        <v>1</v>
      </c>
      <c r="V8" s="147">
        <v>0</v>
      </c>
      <c r="W8" s="146">
        <v>3</v>
      </c>
      <c r="X8" s="147">
        <v>5</v>
      </c>
      <c r="Y8" s="94">
        <f aca="true" t="shared" si="0" ref="Y8:Y20">SUM(C8:X8)</f>
        <v>29</v>
      </c>
      <c r="Z8" s="25">
        <f>Y8+'consiglio comunale'!$I$28</f>
        <v>222</v>
      </c>
    </row>
    <row r="9" spans="1:26" ht="16.5" customHeight="1" thickBot="1">
      <c r="A9" s="61">
        <v>3</v>
      </c>
      <c r="B9" s="107" t="s">
        <v>189</v>
      </c>
      <c r="C9" s="151">
        <v>0</v>
      </c>
      <c r="D9" s="147">
        <v>0</v>
      </c>
      <c r="E9" s="146">
        <v>0</v>
      </c>
      <c r="F9" s="147">
        <v>0</v>
      </c>
      <c r="G9" s="146">
        <v>1</v>
      </c>
      <c r="H9" s="147">
        <v>0</v>
      </c>
      <c r="I9" s="146">
        <v>0</v>
      </c>
      <c r="J9" s="147">
        <v>1</v>
      </c>
      <c r="K9" s="146">
        <v>0</v>
      </c>
      <c r="L9" s="147">
        <v>0</v>
      </c>
      <c r="M9" s="146">
        <v>0</v>
      </c>
      <c r="N9" s="147">
        <v>0</v>
      </c>
      <c r="O9" s="146">
        <v>0</v>
      </c>
      <c r="P9" s="147">
        <v>0</v>
      </c>
      <c r="Q9" s="146">
        <v>9</v>
      </c>
      <c r="R9" s="147">
        <v>0</v>
      </c>
      <c r="S9" s="151">
        <v>0</v>
      </c>
      <c r="T9" s="147">
        <v>0</v>
      </c>
      <c r="U9" s="146">
        <v>2</v>
      </c>
      <c r="V9" s="147">
        <v>1</v>
      </c>
      <c r="W9" s="146">
        <v>0</v>
      </c>
      <c r="X9" s="147">
        <v>3</v>
      </c>
      <c r="Y9" s="94">
        <f t="shared" si="0"/>
        <v>17</v>
      </c>
      <c r="Z9" s="25">
        <f>Y9+'consiglio comunale'!$I$28</f>
        <v>210</v>
      </c>
    </row>
    <row r="10" spans="1:26" ht="16.5" customHeight="1" thickBot="1">
      <c r="A10" s="61">
        <v>4</v>
      </c>
      <c r="B10" s="107" t="s">
        <v>190</v>
      </c>
      <c r="C10" s="151">
        <v>0</v>
      </c>
      <c r="D10" s="147">
        <v>0</v>
      </c>
      <c r="E10" s="146">
        <v>0</v>
      </c>
      <c r="F10" s="147">
        <v>2</v>
      </c>
      <c r="G10" s="146">
        <v>0</v>
      </c>
      <c r="H10" s="147">
        <v>0</v>
      </c>
      <c r="I10" s="146">
        <v>0</v>
      </c>
      <c r="J10" s="147">
        <v>0</v>
      </c>
      <c r="K10" s="146">
        <v>0</v>
      </c>
      <c r="L10" s="147">
        <v>1</v>
      </c>
      <c r="M10" s="146">
        <v>0</v>
      </c>
      <c r="N10" s="147">
        <v>0</v>
      </c>
      <c r="O10" s="146">
        <v>0</v>
      </c>
      <c r="P10" s="147">
        <v>0</v>
      </c>
      <c r="Q10" s="146">
        <v>0</v>
      </c>
      <c r="R10" s="147">
        <v>1</v>
      </c>
      <c r="S10" s="151">
        <v>0</v>
      </c>
      <c r="T10" s="147">
        <v>0</v>
      </c>
      <c r="U10" s="146">
        <v>0</v>
      </c>
      <c r="V10" s="147">
        <v>0</v>
      </c>
      <c r="W10" s="146">
        <v>0</v>
      </c>
      <c r="X10" s="147">
        <v>0</v>
      </c>
      <c r="Y10" s="94">
        <f t="shared" si="0"/>
        <v>4</v>
      </c>
      <c r="Z10" s="25">
        <f>Y10+'consiglio comunale'!$I$28</f>
        <v>197</v>
      </c>
    </row>
    <row r="11" spans="1:26" ht="16.5" customHeight="1" thickBot="1">
      <c r="A11" s="61">
        <v>5</v>
      </c>
      <c r="B11" s="107" t="s">
        <v>191</v>
      </c>
      <c r="C11" s="151">
        <v>0</v>
      </c>
      <c r="D11" s="147">
        <v>0</v>
      </c>
      <c r="E11" s="146">
        <v>0</v>
      </c>
      <c r="F11" s="147">
        <v>0</v>
      </c>
      <c r="G11" s="146">
        <v>0</v>
      </c>
      <c r="H11" s="147">
        <v>0</v>
      </c>
      <c r="I11" s="146">
        <v>1</v>
      </c>
      <c r="J11" s="147">
        <v>0</v>
      </c>
      <c r="K11" s="146">
        <v>0</v>
      </c>
      <c r="L11" s="147">
        <v>0</v>
      </c>
      <c r="M11" s="146">
        <v>0</v>
      </c>
      <c r="N11" s="147">
        <v>0</v>
      </c>
      <c r="O11" s="146">
        <v>0</v>
      </c>
      <c r="P11" s="147">
        <v>0</v>
      </c>
      <c r="Q11" s="146">
        <v>0</v>
      </c>
      <c r="R11" s="147">
        <v>0</v>
      </c>
      <c r="S11" s="151">
        <v>0</v>
      </c>
      <c r="T11" s="147">
        <v>0</v>
      </c>
      <c r="U11" s="146">
        <v>0</v>
      </c>
      <c r="V11" s="147">
        <v>1</v>
      </c>
      <c r="W11" s="146">
        <v>1</v>
      </c>
      <c r="X11" s="147">
        <v>0</v>
      </c>
      <c r="Y11" s="94">
        <f t="shared" si="0"/>
        <v>3</v>
      </c>
      <c r="Z11" s="25">
        <f>Y11+'consiglio comunale'!$I$28</f>
        <v>196</v>
      </c>
    </row>
    <row r="12" spans="1:26" ht="16.5" customHeight="1" thickBot="1">
      <c r="A12" s="61">
        <v>6</v>
      </c>
      <c r="B12" s="107" t="s">
        <v>192</v>
      </c>
      <c r="C12" s="151">
        <v>0</v>
      </c>
      <c r="D12" s="147">
        <v>0</v>
      </c>
      <c r="E12" s="146">
        <v>0</v>
      </c>
      <c r="F12" s="147">
        <v>0</v>
      </c>
      <c r="G12" s="146">
        <v>1</v>
      </c>
      <c r="H12" s="147">
        <v>0</v>
      </c>
      <c r="I12" s="146">
        <v>0</v>
      </c>
      <c r="J12" s="147">
        <v>0</v>
      </c>
      <c r="K12" s="146">
        <v>0</v>
      </c>
      <c r="L12" s="147">
        <v>0</v>
      </c>
      <c r="M12" s="146">
        <v>0</v>
      </c>
      <c r="N12" s="147">
        <v>0</v>
      </c>
      <c r="O12" s="146">
        <v>0</v>
      </c>
      <c r="P12" s="147">
        <v>0</v>
      </c>
      <c r="Q12" s="146">
        <v>0</v>
      </c>
      <c r="R12" s="147">
        <v>0</v>
      </c>
      <c r="S12" s="151">
        <v>0</v>
      </c>
      <c r="T12" s="147">
        <v>0</v>
      </c>
      <c r="U12" s="146">
        <v>1</v>
      </c>
      <c r="V12" s="147">
        <v>0</v>
      </c>
      <c r="W12" s="146">
        <v>0</v>
      </c>
      <c r="X12" s="147">
        <v>0</v>
      </c>
      <c r="Y12" s="94">
        <f t="shared" si="0"/>
        <v>2</v>
      </c>
      <c r="Z12" s="25">
        <f>Y12+'consiglio comunale'!$I$28</f>
        <v>195</v>
      </c>
    </row>
    <row r="13" spans="1:26" ht="16.5" customHeight="1" thickBot="1">
      <c r="A13" s="61">
        <v>7</v>
      </c>
      <c r="B13" s="107" t="s">
        <v>193</v>
      </c>
      <c r="C13" s="151">
        <v>2</v>
      </c>
      <c r="D13" s="147">
        <v>0</v>
      </c>
      <c r="E13" s="146">
        <v>0</v>
      </c>
      <c r="F13" s="147">
        <v>0</v>
      </c>
      <c r="G13" s="146">
        <v>2</v>
      </c>
      <c r="H13" s="147">
        <v>0</v>
      </c>
      <c r="I13" s="146">
        <v>0</v>
      </c>
      <c r="J13" s="147">
        <v>0</v>
      </c>
      <c r="K13" s="146">
        <v>0</v>
      </c>
      <c r="L13" s="147">
        <v>0</v>
      </c>
      <c r="M13" s="146">
        <v>10</v>
      </c>
      <c r="N13" s="147">
        <v>1</v>
      </c>
      <c r="O13" s="146">
        <v>0</v>
      </c>
      <c r="P13" s="147">
        <v>0</v>
      </c>
      <c r="Q13" s="146">
        <v>1</v>
      </c>
      <c r="R13" s="147">
        <v>0</v>
      </c>
      <c r="S13" s="151">
        <v>6</v>
      </c>
      <c r="T13" s="147">
        <v>1</v>
      </c>
      <c r="U13" s="146">
        <v>1</v>
      </c>
      <c r="V13" s="147">
        <v>0</v>
      </c>
      <c r="W13" s="146">
        <v>0</v>
      </c>
      <c r="X13" s="147">
        <v>1</v>
      </c>
      <c r="Y13" s="94">
        <f t="shared" si="0"/>
        <v>25</v>
      </c>
      <c r="Z13" s="25">
        <f>Y13+'consiglio comunale'!$I$28</f>
        <v>218</v>
      </c>
    </row>
    <row r="14" spans="1:26" ht="16.5" customHeight="1" thickBot="1">
      <c r="A14" s="61">
        <v>8</v>
      </c>
      <c r="B14" s="107" t="s">
        <v>194</v>
      </c>
      <c r="C14" s="151">
        <v>0</v>
      </c>
      <c r="D14" s="147">
        <v>0</v>
      </c>
      <c r="E14" s="146">
        <v>0</v>
      </c>
      <c r="F14" s="147">
        <v>0</v>
      </c>
      <c r="G14" s="146">
        <v>1</v>
      </c>
      <c r="H14" s="147">
        <v>0</v>
      </c>
      <c r="I14" s="146">
        <v>0</v>
      </c>
      <c r="J14" s="147">
        <v>0</v>
      </c>
      <c r="K14" s="146">
        <v>0</v>
      </c>
      <c r="L14" s="147">
        <v>0</v>
      </c>
      <c r="M14" s="146">
        <v>0</v>
      </c>
      <c r="N14" s="147">
        <v>0</v>
      </c>
      <c r="O14" s="146">
        <v>0</v>
      </c>
      <c r="P14" s="147">
        <v>0</v>
      </c>
      <c r="Q14" s="146">
        <v>0</v>
      </c>
      <c r="R14" s="147">
        <v>0</v>
      </c>
      <c r="S14" s="151">
        <v>0</v>
      </c>
      <c r="T14" s="147">
        <v>0</v>
      </c>
      <c r="U14" s="146">
        <v>1</v>
      </c>
      <c r="V14" s="147">
        <v>0</v>
      </c>
      <c r="W14" s="146">
        <v>0</v>
      </c>
      <c r="X14" s="147">
        <v>0</v>
      </c>
      <c r="Y14" s="94">
        <f t="shared" si="0"/>
        <v>2</v>
      </c>
      <c r="Z14" s="25">
        <f>Y14+'consiglio comunale'!$I$28</f>
        <v>195</v>
      </c>
    </row>
    <row r="15" spans="1:26" ht="16.5" customHeight="1" thickBot="1">
      <c r="A15" s="61">
        <v>9</v>
      </c>
      <c r="B15" s="107" t="s">
        <v>195</v>
      </c>
      <c r="C15" s="151">
        <v>1</v>
      </c>
      <c r="D15" s="147">
        <v>0</v>
      </c>
      <c r="E15" s="146">
        <v>1</v>
      </c>
      <c r="F15" s="147">
        <v>0</v>
      </c>
      <c r="G15" s="146">
        <v>0</v>
      </c>
      <c r="H15" s="147">
        <v>0</v>
      </c>
      <c r="I15" s="146">
        <v>0</v>
      </c>
      <c r="J15" s="147">
        <v>0</v>
      </c>
      <c r="K15" s="146">
        <v>0</v>
      </c>
      <c r="L15" s="147">
        <v>0</v>
      </c>
      <c r="M15" s="146">
        <v>1</v>
      </c>
      <c r="N15" s="147">
        <v>1</v>
      </c>
      <c r="O15" s="146">
        <v>3</v>
      </c>
      <c r="P15" s="147">
        <v>0</v>
      </c>
      <c r="Q15" s="146">
        <v>1</v>
      </c>
      <c r="R15" s="147">
        <v>2</v>
      </c>
      <c r="S15" s="151">
        <v>0</v>
      </c>
      <c r="T15" s="147">
        <v>2</v>
      </c>
      <c r="U15" s="146">
        <v>5</v>
      </c>
      <c r="V15" s="147">
        <v>0</v>
      </c>
      <c r="W15" s="146">
        <v>0</v>
      </c>
      <c r="X15" s="147">
        <v>0</v>
      </c>
      <c r="Y15" s="94">
        <f t="shared" si="0"/>
        <v>17</v>
      </c>
      <c r="Z15" s="25">
        <f>Y15+'consiglio comunale'!$I$28</f>
        <v>210</v>
      </c>
    </row>
    <row r="16" spans="1:26" ht="16.5" customHeight="1" thickBot="1">
      <c r="A16" s="61">
        <v>10</v>
      </c>
      <c r="B16" s="107" t="s">
        <v>196</v>
      </c>
      <c r="C16" s="151">
        <v>1</v>
      </c>
      <c r="D16" s="147">
        <v>0</v>
      </c>
      <c r="E16" s="146">
        <v>1</v>
      </c>
      <c r="F16" s="147">
        <v>1</v>
      </c>
      <c r="G16" s="146">
        <v>0</v>
      </c>
      <c r="H16" s="147">
        <v>0</v>
      </c>
      <c r="I16" s="146">
        <v>0</v>
      </c>
      <c r="J16" s="147">
        <v>0</v>
      </c>
      <c r="K16" s="146">
        <v>0</v>
      </c>
      <c r="L16" s="147">
        <v>0</v>
      </c>
      <c r="M16" s="146">
        <v>1</v>
      </c>
      <c r="N16" s="147">
        <v>0</v>
      </c>
      <c r="O16" s="146">
        <v>2</v>
      </c>
      <c r="P16" s="147">
        <v>0</v>
      </c>
      <c r="Q16" s="146">
        <v>0</v>
      </c>
      <c r="R16" s="147">
        <v>3</v>
      </c>
      <c r="S16" s="151">
        <v>0</v>
      </c>
      <c r="T16" s="147">
        <v>2</v>
      </c>
      <c r="U16" s="146">
        <v>3</v>
      </c>
      <c r="V16" s="147">
        <v>0</v>
      </c>
      <c r="W16" s="146">
        <v>2</v>
      </c>
      <c r="X16" s="147">
        <v>2</v>
      </c>
      <c r="Y16" s="94">
        <f t="shared" si="0"/>
        <v>18</v>
      </c>
      <c r="Z16" s="25">
        <f>Y16+'consiglio comunale'!$I$28</f>
        <v>211</v>
      </c>
    </row>
    <row r="17" spans="1:26" ht="16.5" customHeight="1" thickBot="1">
      <c r="A17" s="61">
        <v>11</v>
      </c>
      <c r="B17" s="107" t="s">
        <v>197</v>
      </c>
      <c r="C17" s="151">
        <v>0</v>
      </c>
      <c r="D17" s="147">
        <v>0</v>
      </c>
      <c r="E17" s="146">
        <v>0</v>
      </c>
      <c r="F17" s="147">
        <v>0</v>
      </c>
      <c r="G17" s="146">
        <v>0</v>
      </c>
      <c r="H17" s="147">
        <v>0</v>
      </c>
      <c r="I17" s="146">
        <v>0</v>
      </c>
      <c r="J17" s="147">
        <v>0</v>
      </c>
      <c r="K17" s="146">
        <v>0</v>
      </c>
      <c r="L17" s="147">
        <v>0</v>
      </c>
      <c r="M17" s="146">
        <v>0</v>
      </c>
      <c r="N17" s="147">
        <v>0</v>
      </c>
      <c r="O17" s="146">
        <v>1</v>
      </c>
      <c r="P17" s="147">
        <v>1</v>
      </c>
      <c r="Q17" s="146">
        <v>0</v>
      </c>
      <c r="R17" s="147">
        <v>0</v>
      </c>
      <c r="S17" s="151">
        <v>0</v>
      </c>
      <c r="T17" s="147">
        <v>0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2</v>
      </c>
      <c r="Z17" s="25">
        <f>Y17+'consiglio comunale'!$I$28</f>
        <v>195</v>
      </c>
    </row>
    <row r="18" spans="1:26" ht="16.5" customHeight="1" thickBot="1">
      <c r="A18" s="61">
        <v>12</v>
      </c>
      <c r="B18" s="107" t="s">
        <v>198</v>
      </c>
      <c r="C18" s="151">
        <v>0</v>
      </c>
      <c r="D18" s="147">
        <v>0</v>
      </c>
      <c r="E18" s="146">
        <v>0</v>
      </c>
      <c r="F18" s="147">
        <v>0</v>
      </c>
      <c r="G18" s="146">
        <v>0</v>
      </c>
      <c r="H18" s="147">
        <v>0</v>
      </c>
      <c r="I18" s="146">
        <v>0</v>
      </c>
      <c r="J18" s="147">
        <v>0</v>
      </c>
      <c r="K18" s="146">
        <v>0</v>
      </c>
      <c r="L18" s="147">
        <v>0</v>
      </c>
      <c r="M18" s="146">
        <v>0</v>
      </c>
      <c r="N18" s="147">
        <v>0</v>
      </c>
      <c r="O18" s="146">
        <v>0</v>
      </c>
      <c r="P18" s="147">
        <v>0</v>
      </c>
      <c r="Q18" s="146">
        <v>0</v>
      </c>
      <c r="R18" s="147">
        <v>0</v>
      </c>
      <c r="S18" s="151">
        <v>0</v>
      </c>
      <c r="T18" s="147">
        <v>0</v>
      </c>
      <c r="U18" s="146">
        <v>0</v>
      </c>
      <c r="V18" s="147">
        <v>0</v>
      </c>
      <c r="W18" s="146">
        <v>0</v>
      </c>
      <c r="X18" s="147">
        <v>1</v>
      </c>
      <c r="Y18" s="94">
        <f t="shared" si="0"/>
        <v>1</v>
      </c>
      <c r="Z18" s="25">
        <f>Y18+'consiglio comunale'!$I$28</f>
        <v>194</v>
      </c>
    </row>
    <row r="19" spans="1:26" ht="16.5" customHeight="1" thickBot="1">
      <c r="A19" s="61">
        <v>13</v>
      </c>
      <c r="B19" s="107" t="s">
        <v>199</v>
      </c>
      <c r="C19" s="151">
        <v>0</v>
      </c>
      <c r="D19" s="147">
        <v>0</v>
      </c>
      <c r="E19" s="146">
        <v>0</v>
      </c>
      <c r="F19" s="147">
        <v>0</v>
      </c>
      <c r="G19" s="146">
        <v>0</v>
      </c>
      <c r="H19" s="147">
        <v>0</v>
      </c>
      <c r="I19" s="146">
        <v>0</v>
      </c>
      <c r="J19" s="147">
        <v>0</v>
      </c>
      <c r="K19" s="146">
        <v>0</v>
      </c>
      <c r="L19" s="147">
        <v>0</v>
      </c>
      <c r="M19" s="146">
        <v>0</v>
      </c>
      <c r="N19" s="147">
        <v>0</v>
      </c>
      <c r="O19" s="146">
        <v>0</v>
      </c>
      <c r="P19" s="147">
        <v>0</v>
      </c>
      <c r="Q19" s="146">
        <v>3</v>
      </c>
      <c r="R19" s="147">
        <v>0</v>
      </c>
      <c r="S19" s="151">
        <v>0</v>
      </c>
      <c r="T19" s="147">
        <v>0</v>
      </c>
      <c r="U19" s="146">
        <v>1</v>
      </c>
      <c r="V19" s="147">
        <v>3</v>
      </c>
      <c r="W19" s="146">
        <v>0</v>
      </c>
      <c r="X19" s="147">
        <v>0</v>
      </c>
      <c r="Y19" s="94">
        <f t="shared" si="0"/>
        <v>7</v>
      </c>
      <c r="Z19" s="25">
        <f>Y19+'consiglio comunale'!$I$28</f>
        <v>200</v>
      </c>
    </row>
    <row r="20" spans="1:26" ht="16.5" customHeight="1" thickBot="1">
      <c r="A20" s="61">
        <v>14</v>
      </c>
      <c r="B20" s="107" t="s">
        <v>200</v>
      </c>
      <c r="C20" s="151">
        <v>1</v>
      </c>
      <c r="D20" s="147">
        <v>0</v>
      </c>
      <c r="E20" s="146">
        <v>0</v>
      </c>
      <c r="F20" s="147">
        <v>0</v>
      </c>
      <c r="G20" s="146">
        <v>0</v>
      </c>
      <c r="H20" s="147">
        <v>0</v>
      </c>
      <c r="I20" s="146">
        <v>0</v>
      </c>
      <c r="J20" s="147">
        <v>0</v>
      </c>
      <c r="K20" s="146">
        <v>0</v>
      </c>
      <c r="L20" s="147">
        <v>0</v>
      </c>
      <c r="M20" s="146">
        <v>0</v>
      </c>
      <c r="N20" s="147">
        <v>0</v>
      </c>
      <c r="O20" s="146">
        <v>0</v>
      </c>
      <c r="P20" s="147">
        <v>0</v>
      </c>
      <c r="Q20" s="146">
        <v>0</v>
      </c>
      <c r="R20" s="147">
        <v>0</v>
      </c>
      <c r="S20" s="151">
        <v>0</v>
      </c>
      <c r="T20" s="147">
        <v>0</v>
      </c>
      <c r="U20" s="146">
        <v>0</v>
      </c>
      <c r="V20" s="147">
        <v>0</v>
      </c>
      <c r="W20" s="146">
        <v>3</v>
      </c>
      <c r="X20" s="147">
        <v>3</v>
      </c>
      <c r="Y20" s="94">
        <f t="shared" si="0"/>
        <v>7</v>
      </c>
      <c r="Z20" s="25">
        <f>Y20+'consiglio comunale'!$I$28</f>
        <v>200</v>
      </c>
    </row>
    <row r="21" spans="1:26" ht="16.5" customHeight="1" thickBot="1">
      <c r="A21" s="61">
        <v>15</v>
      </c>
      <c r="B21" s="107"/>
      <c r="C21" s="151"/>
      <c r="D21" s="147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146"/>
      <c r="P21" s="147"/>
      <c r="Q21" s="146"/>
      <c r="R21" s="147"/>
      <c r="S21" s="151"/>
      <c r="T21" s="147"/>
      <c r="U21" s="146"/>
      <c r="V21" s="147"/>
      <c r="W21" s="146"/>
      <c r="X21" s="147"/>
      <c r="Y21" s="94"/>
      <c r="Z21" s="25"/>
    </row>
    <row r="22" spans="1:26" ht="16.5" customHeight="1" thickBot="1">
      <c r="A22" s="61">
        <v>16</v>
      </c>
      <c r="B22" s="107"/>
      <c r="C22" s="151"/>
      <c r="D22" s="147"/>
      <c r="E22" s="146"/>
      <c r="F22" s="147"/>
      <c r="G22" s="146"/>
      <c r="H22" s="147"/>
      <c r="I22" s="146"/>
      <c r="J22" s="147"/>
      <c r="K22" s="146"/>
      <c r="L22" s="147"/>
      <c r="M22" s="146"/>
      <c r="N22" s="147"/>
      <c r="O22" s="146"/>
      <c r="P22" s="147"/>
      <c r="Q22" s="146"/>
      <c r="R22" s="147"/>
      <c r="S22" s="151"/>
      <c r="T22" s="147"/>
      <c r="U22" s="146"/>
      <c r="V22" s="147"/>
      <c r="W22" s="146"/>
      <c r="X22" s="147"/>
      <c r="Y22" s="94"/>
      <c r="Z22" s="25"/>
    </row>
    <row r="23" spans="3:25" ht="16.5" customHeight="1">
      <c r="C23" s="95">
        <f aca="true" t="shared" si="1" ref="C23:X23">SUM(C7:C22)</f>
        <v>7</v>
      </c>
      <c r="D23" s="96">
        <f t="shared" si="1"/>
        <v>0</v>
      </c>
      <c r="E23" s="96">
        <f t="shared" si="1"/>
        <v>2</v>
      </c>
      <c r="F23" s="96">
        <f t="shared" si="1"/>
        <v>3</v>
      </c>
      <c r="G23" s="96">
        <f t="shared" si="1"/>
        <v>5</v>
      </c>
      <c r="H23" s="96">
        <f t="shared" si="1"/>
        <v>1</v>
      </c>
      <c r="I23" s="96">
        <f t="shared" si="1"/>
        <v>2</v>
      </c>
      <c r="J23" s="96">
        <f t="shared" si="1"/>
        <v>1</v>
      </c>
      <c r="K23" s="96">
        <f t="shared" si="1"/>
        <v>0</v>
      </c>
      <c r="L23" s="96">
        <f t="shared" si="1"/>
        <v>1</v>
      </c>
      <c r="M23" s="96">
        <f t="shared" si="1"/>
        <v>15</v>
      </c>
      <c r="N23" s="96">
        <f t="shared" si="1"/>
        <v>3</v>
      </c>
      <c r="O23" s="96">
        <f t="shared" si="1"/>
        <v>8</v>
      </c>
      <c r="P23" s="96">
        <f t="shared" si="1"/>
        <v>2</v>
      </c>
      <c r="Q23" s="96">
        <f t="shared" si="1"/>
        <v>21</v>
      </c>
      <c r="R23" s="96">
        <f t="shared" si="1"/>
        <v>8</v>
      </c>
      <c r="S23" s="96">
        <f t="shared" si="1"/>
        <v>8</v>
      </c>
      <c r="T23" s="96">
        <f t="shared" si="1"/>
        <v>5</v>
      </c>
      <c r="U23" s="96">
        <f t="shared" si="1"/>
        <v>16</v>
      </c>
      <c r="V23" s="96">
        <f t="shared" si="1"/>
        <v>8</v>
      </c>
      <c r="W23" s="96">
        <f t="shared" si="1"/>
        <v>13</v>
      </c>
      <c r="X23" s="96">
        <f t="shared" si="1"/>
        <v>27</v>
      </c>
      <c r="Y23" s="27">
        <f>SUM(C23:X23)</f>
        <v>156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A5:B5"/>
    <mergeCell ref="C5:X5"/>
    <mergeCell ref="Y5:Y6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"/>
  <headerFooter>
    <oddHeader>&amp;L&amp;"Arial,Grassetto"&amp;20Comunali 2019&amp;R&amp;"Arial,Grassetto"&amp;20&amp;A</oddHeader>
    <oddFooter>&amp;L&amp;8&amp;A&amp;R&amp;"Arial,Grassetto"&amp;8&amp;D&amp;T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Y7" sqref="Y7:Z23"/>
    </sheetView>
  </sheetViews>
  <sheetFormatPr defaultColWidth="10.7109375" defaultRowHeight="16.5" customHeight="1"/>
  <cols>
    <col min="1" max="1" width="3.140625" style="1" bestFit="1" customWidth="1"/>
    <col min="2" max="2" width="30.42187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21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171</v>
      </c>
      <c r="C7" s="148">
        <v>15</v>
      </c>
      <c r="D7" s="149">
        <v>3</v>
      </c>
      <c r="E7" s="150">
        <v>4</v>
      </c>
      <c r="F7" s="149">
        <v>4</v>
      </c>
      <c r="G7" s="150">
        <v>6</v>
      </c>
      <c r="H7" s="149">
        <v>0</v>
      </c>
      <c r="I7" s="150">
        <v>7</v>
      </c>
      <c r="J7" s="149">
        <v>1</v>
      </c>
      <c r="K7" s="150">
        <v>13</v>
      </c>
      <c r="L7" s="149">
        <v>0</v>
      </c>
      <c r="M7" s="150">
        <v>5</v>
      </c>
      <c r="N7" s="149">
        <v>1</v>
      </c>
      <c r="O7" s="150">
        <v>2</v>
      </c>
      <c r="P7" s="149">
        <v>3</v>
      </c>
      <c r="Q7" s="150">
        <v>10</v>
      </c>
      <c r="R7" s="149">
        <v>7</v>
      </c>
      <c r="S7" s="148">
        <v>5</v>
      </c>
      <c r="T7" s="149">
        <v>10</v>
      </c>
      <c r="U7" s="150">
        <v>8</v>
      </c>
      <c r="V7" s="149">
        <v>0</v>
      </c>
      <c r="W7" s="150">
        <v>0</v>
      </c>
      <c r="X7" s="149">
        <v>2</v>
      </c>
      <c r="Y7" s="94">
        <f>SUM(C7:X7)</f>
        <v>106</v>
      </c>
      <c r="Z7" s="25">
        <f>Y7+'consiglio comunale'!$J$28</f>
        <v>1754</v>
      </c>
    </row>
    <row r="8" spans="1:26" ht="16.5" customHeight="1" thickBot="1">
      <c r="A8" s="61">
        <v>2</v>
      </c>
      <c r="B8" s="107" t="s">
        <v>172</v>
      </c>
      <c r="C8" s="151">
        <v>14</v>
      </c>
      <c r="D8" s="147">
        <v>8</v>
      </c>
      <c r="E8" s="146">
        <v>10</v>
      </c>
      <c r="F8" s="147">
        <v>15</v>
      </c>
      <c r="G8" s="146">
        <v>7</v>
      </c>
      <c r="H8" s="147">
        <v>8</v>
      </c>
      <c r="I8" s="146">
        <v>30</v>
      </c>
      <c r="J8" s="147">
        <v>9</v>
      </c>
      <c r="K8" s="146">
        <v>9</v>
      </c>
      <c r="L8" s="147">
        <v>0</v>
      </c>
      <c r="M8" s="146">
        <v>25</v>
      </c>
      <c r="N8" s="147">
        <v>22</v>
      </c>
      <c r="O8" s="146">
        <v>25</v>
      </c>
      <c r="P8" s="147">
        <v>18</v>
      </c>
      <c r="Q8" s="146">
        <v>14</v>
      </c>
      <c r="R8" s="147">
        <v>3</v>
      </c>
      <c r="S8" s="151">
        <v>10</v>
      </c>
      <c r="T8" s="147">
        <v>35</v>
      </c>
      <c r="U8" s="146">
        <v>7</v>
      </c>
      <c r="V8" s="147">
        <v>5</v>
      </c>
      <c r="W8" s="146">
        <v>1</v>
      </c>
      <c r="X8" s="147">
        <v>3</v>
      </c>
      <c r="Y8" s="94">
        <f aca="true" t="shared" si="0" ref="Y8:Y22">SUM(C8:X8)</f>
        <v>278</v>
      </c>
      <c r="Z8" s="25">
        <f>Y8+'consiglio comunale'!$J$28</f>
        <v>1926</v>
      </c>
    </row>
    <row r="9" spans="1:26" ht="16.5" customHeight="1" thickBot="1">
      <c r="A9" s="61">
        <v>3</v>
      </c>
      <c r="B9" s="107" t="s">
        <v>173</v>
      </c>
      <c r="C9" s="151">
        <v>7</v>
      </c>
      <c r="D9" s="147">
        <v>7</v>
      </c>
      <c r="E9" s="146">
        <v>11</v>
      </c>
      <c r="F9" s="147">
        <v>8</v>
      </c>
      <c r="G9" s="146">
        <v>16</v>
      </c>
      <c r="H9" s="147">
        <v>4</v>
      </c>
      <c r="I9" s="146">
        <v>8</v>
      </c>
      <c r="J9" s="147">
        <v>10</v>
      </c>
      <c r="K9" s="146">
        <v>9</v>
      </c>
      <c r="L9" s="147">
        <v>0</v>
      </c>
      <c r="M9" s="146">
        <v>9</v>
      </c>
      <c r="N9" s="147">
        <v>18</v>
      </c>
      <c r="O9" s="146">
        <v>7</v>
      </c>
      <c r="P9" s="147">
        <v>2</v>
      </c>
      <c r="Q9" s="146">
        <v>12</v>
      </c>
      <c r="R9" s="147">
        <v>6</v>
      </c>
      <c r="S9" s="151">
        <v>2</v>
      </c>
      <c r="T9" s="147">
        <v>4</v>
      </c>
      <c r="U9" s="146">
        <v>1</v>
      </c>
      <c r="V9" s="147">
        <v>2</v>
      </c>
      <c r="W9" s="146">
        <v>0</v>
      </c>
      <c r="X9" s="147">
        <v>7</v>
      </c>
      <c r="Y9" s="94">
        <f t="shared" si="0"/>
        <v>150</v>
      </c>
      <c r="Z9" s="25">
        <f>Y9+'consiglio comunale'!$J$28</f>
        <v>1798</v>
      </c>
    </row>
    <row r="10" spans="1:26" ht="16.5" customHeight="1" thickBot="1">
      <c r="A10" s="61">
        <v>4</v>
      </c>
      <c r="B10" s="107" t="s">
        <v>174</v>
      </c>
      <c r="C10" s="151">
        <v>6</v>
      </c>
      <c r="D10" s="147">
        <v>4</v>
      </c>
      <c r="E10" s="146">
        <v>2</v>
      </c>
      <c r="F10" s="147">
        <v>8</v>
      </c>
      <c r="G10" s="146">
        <v>9</v>
      </c>
      <c r="H10" s="147">
        <v>5</v>
      </c>
      <c r="I10" s="146">
        <v>5</v>
      </c>
      <c r="J10" s="147">
        <v>3</v>
      </c>
      <c r="K10" s="146">
        <v>8</v>
      </c>
      <c r="L10" s="147">
        <v>0</v>
      </c>
      <c r="M10" s="146">
        <v>11</v>
      </c>
      <c r="N10" s="147">
        <v>17</v>
      </c>
      <c r="O10" s="146">
        <v>15</v>
      </c>
      <c r="P10" s="147">
        <v>10</v>
      </c>
      <c r="Q10" s="146">
        <v>8</v>
      </c>
      <c r="R10" s="147">
        <v>3</v>
      </c>
      <c r="S10" s="151">
        <v>6</v>
      </c>
      <c r="T10" s="147">
        <v>2</v>
      </c>
      <c r="U10" s="146">
        <v>4</v>
      </c>
      <c r="V10" s="147">
        <v>1</v>
      </c>
      <c r="W10" s="146">
        <v>1</v>
      </c>
      <c r="X10" s="147">
        <v>1</v>
      </c>
      <c r="Y10" s="94">
        <f t="shared" si="0"/>
        <v>129</v>
      </c>
      <c r="Z10" s="25">
        <f>Y10+'consiglio comunale'!$J$28</f>
        <v>1777</v>
      </c>
    </row>
    <row r="11" spans="1:26" ht="16.5" customHeight="1" thickBot="1">
      <c r="A11" s="61">
        <v>5</v>
      </c>
      <c r="B11" s="107" t="s">
        <v>175</v>
      </c>
      <c r="C11" s="151">
        <v>0</v>
      </c>
      <c r="D11" s="147">
        <v>2</v>
      </c>
      <c r="E11" s="146">
        <v>0</v>
      </c>
      <c r="F11" s="147">
        <v>3</v>
      </c>
      <c r="G11" s="146">
        <v>0</v>
      </c>
      <c r="H11" s="147">
        <v>0</v>
      </c>
      <c r="I11" s="146">
        <v>0</v>
      </c>
      <c r="J11" s="147">
        <v>0</v>
      </c>
      <c r="K11" s="146">
        <v>2</v>
      </c>
      <c r="L11" s="147">
        <v>0</v>
      </c>
      <c r="M11" s="146">
        <v>1</v>
      </c>
      <c r="N11" s="147">
        <v>2</v>
      </c>
      <c r="O11" s="146">
        <v>4</v>
      </c>
      <c r="P11" s="147">
        <v>1</v>
      </c>
      <c r="Q11" s="146">
        <v>11</v>
      </c>
      <c r="R11" s="147">
        <v>4</v>
      </c>
      <c r="S11" s="151">
        <v>7</v>
      </c>
      <c r="T11" s="147">
        <v>1</v>
      </c>
      <c r="U11" s="146">
        <v>1</v>
      </c>
      <c r="V11" s="147">
        <v>0</v>
      </c>
      <c r="W11" s="146">
        <v>1</v>
      </c>
      <c r="X11" s="147">
        <v>0</v>
      </c>
      <c r="Y11" s="94">
        <f t="shared" si="0"/>
        <v>40</v>
      </c>
      <c r="Z11" s="25">
        <f>Y11+'consiglio comunale'!$J$28</f>
        <v>1688</v>
      </c>
    </row>
    <row r="12" spans="1:26" ht="16.5" customHeight="1" thickBot="1">
      <c r="A12" s="61">
        <v>6</v>
      </c>
      <c r="B12" s="107" t="s">
        <v>176</v>
      </c>
      <c r="C12" s="151">
        <v>3</v>
      </c>
      <c r="D12" s="147">
        <v>7</v>
      </c>
      <c r="E12" s="146">
        <v>3</v>
      </c>
      <c r="F12" s="147">
        <v>1</v>
      </c>
      <c r="G12" s="146">
        <v>2</v>
      </c>
      <c r="H12" s="147">
        <v>0</v>
      </c>
      <c r="I12" s="146">
        <v>3</v>
      </c>
      <c r="J12" s="147">
        <v>1</v>
      </c>
      <c r="K12" s="146">
        <v>7</v>
      </c>
      <c r="L12" s="147">
        <v>0</v>
      </c>
      <c r="M12" s="146">
        <v>2</v>
      </c>
      <c r="N12" s="147">
        <v>3</v>
      </c>
      <c r="O12" s="146">
        <v>1</v>
      </c>
      <c r="P12" s="147">
        <v>6</v>
      </c>
      <c r="Q12" s="146">
        <v>2</v>
      </c>
      <c r="R12" s="147">
        <v>0</v>
      </c>
      <c r="S12" s="151">
        <v>10</v>
      </c>
      <c r="T12" s="147">
        <v>1</v>
      </c>
      <c r="U12" s="146">
        <v>1</v>
      </c>
      <c r="V12" s="147">
        <v>0</v>
      </c>
      <c r="W12" s="146">
        <v>0</v>
      </c>
      <c r="X12" s="147">
        <v>0</v>
      </c>
      <c r="Y12" s="94">
        <f t="shared" si="0"/>
        <v>53</v>
      </c>
      <c r="Z12" s="25">
        <f>Y12+'consiglio comunale'!$J$28</f>
        <v>1701</v>
      </c>
    </row>
    <row r="13" spans="1:26" ht="16.5" customHeight="1" thickBot="1">
      <c r="A13" s="61">
        <v>7</v>
      </c>
      <c r="B13" s="107" t="s">
        <v>177</v>
      </c>
      <c r="C13" s="151">
        <v>0</v>
      </c>
      <c r="D13" s="147">
        <v>2</v>
      </c>
      <c r="E13" s="146">
        <v>0</v>
      </c>
      <c r="F13" s="147">
        <v>3</v>
      </c>
      <c r="G13" s="146">
        <v>4</v>
      </c>
      <c r="H13" s="147">
        <v>2</v>
      </c>
      <c r="I13" s="146">
        <v>3</v>
      </c>
      <c r="J13" s="147">
        <v>0</v>
      </c>
      <c r="K13" s="146">
        <v>9</v>
      </c>
      <c r="L13" s="147">
        <v>0</v>
      </c>
      <c r="M13" s="146">
        <v>0</v>
      </c>
      <c r="N13" s="147">
        <v>1</v>
      </c>
      <c r="O13" s="146">
        <v>1</v>
      </c>
      <c r="P13" s="147">
        <v>1</v>
      </c>
      <c r="Q13" s="146">
        <v>4</v>
      </c>
      <c r="R13" s="147">
        <v>0</v>
      </c>
      <c r="S13" s="151">
        <v>3</v>
      </c>
      <c r="T13" s="147">
        <v>9</v>
      </c>
      <c r="U13" s="146">
        <v>2</v>
      </c>
      <c r="V13" s="147">
        <v>1</v>
      </c>
      <c r="W13" s="146">
        <v>0</v>
      </c>
      <c r="X13" s="147">
        <v>0</v>
      </c>
      <c r="Y13" s="94">
        <f t="shared" si="0"/>
        <v>45</v>
      </c>
      <c r="Z13" s="25">
        <f>Y13+'consiglio comunale'!$J$28</f>
        <v>1693</v>
      </c>
    </row>
    <row r="14" spans="1:26" ht="16.5" customHeight="1" thickBot="1">
      <c r="A14" s="61">
        <v>8</v>
      </c>
      <c r="B14" s="107" t="s">
        <v>178</v>
      </c>
      <c r="C14" s="151">
        <v>3</v>
      </c>
      <c r="D14" s="147">
        <v>0</v>
      </c>
      <c r="E14" s="146">
        <v>2</v>
      </c>
      <c r="F14" s="147">
        <v>2</v>
      </c>
      <c r="G14" s="146">
        <v>0</v>
      </c>
      <c r="H14" s="147">
        <v>1</v>
      </c>
      <c r="I14" s="146">
        <v>1</v>
      </c>
      <c r="J14" s="147">
        <v>0</v>
      </c>
      <c r="K14" s="146">
        <v>4</v>
      </c>
      <c r="L14" s="147">
        <v>0</v>
      </c>
      <c r="M14" s="146">
        <v>2</v>
      </c>
      <c r="N14" s="147">
        <v>5</v>
      </c>
      <c r="O14" s="146">
        <v>1</v>
      </c>
      <c r="P14" s="147">
        <v>2</v>
      </c>
      <c r="Q14" s="146">
        <v>0</v>
      </c>
      <c r="R14" s="147">
        <v>2</v>
      </c>
      <c r="S14" s="151">
        <v>1</v>
      </c>
      <c r="T14" s="147">
        <v>0</v>
      </c>
      <c r="U14" s="146">
        <v>0</v>
      </c>
      <c r="V14" s="147">
        <v>3</v>
      </c>
      <c r="W14" s="146">
        <v>1</v>
      </c>
      <c r="X14" s="147">
        <v>0</v>
      </c>
      <c r="Y14" s="94">
        <f t="shared" si="0"/>
        <v>30</v>
      </c>
      <c r="Z14" s="25">
        <f>Y14+'consiglio comunale'!$J$28</f>
        <v>1678</v>
      </c>
    </row>
    <row r="15" spans="1:26" ht="16.5" customHeight="1" thickBot="1">
      <c r="A15" s="61">
        <v>9</v>
      </c>
      <c r="B15" s="107" t="s">
        <v>179</v>
      </c>
      <c r="C15" s="151">
        <v>1</v>
      </c>
      <c r="D15" s="147">
        <v>0</v>
      </c>
      <c r="E15" s="146">
        <v>0</v>
      </c>
      <c r="F15" s="147">
        <v>2</v>
      </c>
      <c r="G15" s="146">
        <v>3</v>
      </c>
      <c r="H15" s="147">
        <v>1</v>
      </c>
      <c r="I15" s="146">
        <v>0</v>
      </c>
      <c r="J15" s="147">
        <v>1</v>
      </c>
      <c r="K15" s="146">
        <v>6</v>
      </c>
      <c r="L15" s="147">
        <v>0</v>
      </c>
      <c r="M15" s="146">
        <v>1</v>
      </c>
      <c r="N15" s="147">
        <v>3</v>
      </c>
      <c r="O15" s="146">
        <v>1</v>
      </c>
      <c r="P15" s="147">
        <v>0</v>
      </c>
      <c r="Q15" s="146">
        <v>0</v>
      </c>
      <c r="R15" s="147">
        <v>0</v>
      </c>
      <c r="S15" s="151">
        <v>2</v>
      </c>
      <c r="T15" s="147">
        <v>1</v>
      </c>
      <c r="U15" s="146">
        <v>1</v>
      </c>
      <c r="V15" s="147">
        <v>2</v>
      </c>
      <c r="W15" s="146">
        <v>1</v>
      </c>
      <c r="X15" s="147">
        <v>3</v>
      </c>
      <c r="Y15" s="94">
        <f t="shared" si="0"/>
        <v>29</v>
      </c>
      <c r="Z15" s="25">
        <f>Y15+'consiglio comunale'!$J$28</f>
        <v>1677</v>
      </c>
    </row>
    <row r="16" spans="1:26" ht="16.5" customHeight="1" thickBot="1">
      <c r="A16" s="61">
        <v>10</v>
      </c>
      <c r="B16" s="107" t="s">
        <v>180</v>
      </c>
      <c r="C16" s="151">
        <v>9</v>
      </c>
      <c r="D16" s="147">
        <v>5</v>
      </c>
      <c r="E16" s="146">
        <v>3</v>
      </c>
      <c r="F16" s="147">
        <v>2</v>
      </c>
      <c r="G16" s="146">
        <v>0</v>
      </c>
      <c r="H16" s="147">
        <v>1</v>
      </c>
      <c r="I16" s="146">
        <v>0</v>
      </c>
      <c r="J16" s="147">
        <v>1</v>
      </c>
      <c r="K16" s="146">
        <v>4</v>
      </c>
      <c r="L16" s="147">
        <v>0</v>
      </c>
      <c r="M16" s="146">
        <v>1</v>
      </c>
      <c r="N16" s="147">
        <v>0</v>
      </c>
      <c r="O16" s="146">
        <v>4</v>
      </c>
      <c r="P16" s="147">
        <v>7</v>
      </c>
      <c r="Q16" s="146">
        <v>1</v>
      </c>
      <c r="R16" s="147">
        <v>2</v>
      </c>
      <c r="S16" s="151">
        <v>0</v>
      </c>
      <c r="T16" s="147">
        <v>2</v>
      </c>
      <c r="U16" s="146">
        <v>0</v>
      </c>
      <c r="V16" s="147">
        <v>0</v>
      </c>
      <c r="W16" s="146">
        <v>0</v>
      </c>
      <c r="X16" s="147">
        <v>0</v>
      </c>
      <c r="Y16" s="94">
        <f t="shared" si="0"/>
        <v>42</v>
      </c>
      <c r="Z16" s="25">
        <f>Y16+'consiglio comunale'!$J$28</f>
        <v>1690</v>
      </c>
    </row>
    <row r="17" spans="1:26" ht="16.5" customHeight="1" thickBot="1">
      <c r="A17" s="61">
        <v>11</v>
      </c>
      <c r="B17" s="107" t="s">
        <v>181</v>
      </c>
      <c r="C17" s="151">
        <v>4</v>
      </c>
      <c r="D17" s="147">
        <v>4</v>
      </c>
      <c r="E17" s="146">
        <v>2</v>
      </c>
      <c r="F17" s="147">
        <v>2</v>
      </c>
      <c r="G17" s="146">
        <v>1</v>
      </c>
      <c r="H17" s="147">
        <v>0</v>
      </c>
      <c r="I17" s="146">
        <v>0</v>
      </c>
      <c r="J17" s="147">
        <v>0</v>
      </c>
      <c r="K17" s="146">
        <v>13</v>
      </c>
      <c r="L17" s="147">
        <v>0</v>
      </c>
      <c r="M17" s="146">
        <v>4</v>
      </c>
      <c r="N17" s="147">
        <v>0</v>
      </c>
      <c r="O17" s="146">
        <v>4</v>
      </c>
      <c r="P17" s="147">
        <v>1</v>
      </c>
      <c r="Q17" s="146">
        <v>2</v>
      </c>
      <c r="R17" s="147">
        <v>0</v>
      </c>
      <c r="S17" s="151">
        <v>3</v>
      </c>
      <c r="T17" s="147">
        <v>0</v>
      </c>
      <c r="U17" s="146">
        <v>1</v>
      </c>
      <c r="V17" s="147">
        <v>0</v>
      </c>
      <c r="W17" s="146">
        <v>0</v>
      </c>
      <c r="X17" s="147">
        <v>0</v>
      </c>
      <c r="Y17" s="94">
        <f t="shared" si="0"/>
        <v>41</v>
      </c>
      <c r="Z17" s="25">
        <f>Y17+'consiglio comunale'!$J$28</f>
        <v>1689</v>
      </c>
    </row>
    <row r="18" spans="1:26" ht="16.5" customHeight="1" thickBot="1">
      <c r="A18" s="61">
        <v>12</v>
      </c>
      <c r="B18" s="107" t="s">
        <v>182</v>
      </c>
      <c r="C18" s="151">
        <v>3</v>
      </c>
      <c r="D18" s="147">
        <v>1</v>
      </c>
      <c r="E18" s="146">
        <v>3</v>
      </c>
      <c r="F18" s="147">
        <v>8</v>
      </c>
      <c r="G18" s="146">
        <v>3</v>
      </c>
      <c r="H18" s="147">
        <v>1</v>
      </c>
      <c r="I18" s="146">
        <v>7</v>
      </c>
      <c r="J18" s="147">
        <v>3</v>
      </c>
      <c r="K18" s="146">
        <v>3</v>
      </c>
      <c r="L18" s="147">
        <v>0</v>
      </c>
      <c r="M18" s="146">
        <v>3</v>
      </c>
      <c r="N18" s="147">
        <v>11</v>
      </c>
      <c r="O18" s="146">
        <v>4</v>
      </c>
      <c r="P18" s="147">
        <v>3</v>
      </c>
      <c r="Q18" s="146">
        <v>4</v>
      </c>
      <c r="R18" s="147">
        <v>1</v>
      </c>
      <c r="S18" s="151">
        <v>2</v>
      </c>
      <c r="T18" s="147">
        <v>2</v>
      </c>
      <c r="U18" s="146">
        <v>5</v>
      </c>
      <c r="V18" s="147">
        <v>0</v>
      </c>
      <c r="W18" s="146">
        <v>1</v>
      </c>
      <c r="X18" s="147">
        <v>0</v>
      </c>
      <c r="Y18" s="94">
        <f t="shared" si="0"/>
        <v>68</v>
      </c>
      <c r="Z18" s="25">
        <f>Y18+'consiglio comunale'!$J$28</f>
        <v>1716</v>
      </c>
    </row>
    <row r="19" spans="1:26" ht="16.5" customHeight="1" thickBot="1">
      <c r="A19" s="61">
        <v>13</v>
      </c>
      <c r="B19" s="107" t="s">
        <v>183</v>
      </c>
      <c r="C19" s="151">
        <v>6</v>
      </c>
      <c r="D19" s="147">
        <v>2</v>
      </c>
      <c r="E19" s="146">
        <v>2</v>
      </c>
      <c r="F19" s="147">
        <v>0</v>
      </c>
      <c r="G19" s="146">
        <v>1</v>
      </c>
      <c r="H19" s="147">
        <v>0</v>
      </c>
      <c r="I19" s="146">
        <v>1</v>
      </c>
      <c r="J19" s="147">
        <v>0</v>
      </c>
      <c r="K19" s="146">
        <v>1</v>
      </c>
      <c r="L19" s="147">
        <v>0</v>
      </c>
      <c r="M19" s="146">
        <v>2</v>
      </c>
      <c r="N19" s="147">
        <v>2</v>
      </c>
      <c r="O19" s="146">
        <v>3</v>
      </c>
      <c r="P19" s="147">
        <v>12</v>
      </c>
      <c r="Q19" s="146">
        <v>7</v>
      </c>
      <c r="R19" s="147">
        <v>4</v>
      </c>
      <c r="S19" s="151">
        <v>0</v>
      </c>
      <c r="T19" s="147">
        <v>1</v>
      </c>
      <c r="U19" s="146">
        <v>6</v>
      </c>
      <c r="V19" s="147">
        <v>0</v>
      </c>
      <c r="W19" s="146">
        <v>0</v>
      </c>
      <c r="X19" s="147">
        <v>0</v>
      </c>
      <c r="Y19" s="94">
        <f t="shared" si="0"/>
        <v>50</v>
      </c>
      <c r="Z19" s="25">
        <f>Y19+'consiglio comunale'!$J$28</f>
        <v>1698</v>
      </c>
    </row>
    <row r="20" spans="1:26" ht="16.5" customHeight="1" thickBot="1">
      <c r="A20" s="61">
        <v>14</v>
      </c>
      <c r="B20" s="107" t="s">
        <v>184</v>
      </c>
      <c r="C20" s="151">
        <v>1</v>
      </c>
      <c r="D20" s="147">
        <v>2</v>
      </c>
      <c r="E20" s="146">
        <v>0</v>
      </c>
      <c r="F20" s="147">
        <v>1</v>
      </c>
      <c r="G20" s="146">
        <v>1</v>
      </c>
      <c r="H20" s="147">
        <v>1</v>
      </c>
      <c r="I20" s="146">
        <v>9</v>
      </c>
      <c r="J20" s="147">
        <v>3</v>
      </c>
      <c r="K20" s="146">
        <v>2</v>
      </c>
      <c r="L20" s="147">
        <v>0</v>
      </c>
      <c r="M20" s="146">
        <v>8</v>
      </c>
      <c r="N20" s="147">
        <v>11</v>
      </c>
      <c r="O20" s="146">
        <v>9</v>
      </c>
      <c r="P20" s="147">
        <v>5</v>
      </c>
      <c r="Q20" s="146">
        <v>1</v>
      </c>
      <c r="R20" s="147">
        <v>2</v>
      </c>
      <c r="S20" s="151">
        <v>3</v>
      </c>
      <c r="T20" s="147">
        <v>13</v>
      </c>
      <c r="U20" s="146">
        <v>3</v>
      </c>
      <c r="V20" s="147">
        <v>0</v>
      </c>
      <c r="W20" s="146">
        <v>0</v>
      </c>
      <c r="X20" s="147">
        <v>1</v>
      </c>
      <c r="Y20" s="94">
        <f t="shared" si="0"/>
        <v>76</v>
      </c>
      <c r="Z20" s="25">
        <f>Y20+'consiglio comunale'!$J$28</f>
        <v>1724</v>
      </c>
    </row>
    <row r="21" spans="1:26" ht="16.5" customHeight="1" thickBot="1">
      <c r="A21" s="61">
        <v>15</v>
      </c>
      <c r="B21" s="107" t="s">
        <v>185</v>
      </c>
      <c r="C21" s="151">
        <v>9</v>
      </c>
      <c r="D21" s="147">
        <v>4</v>
      </c>
      <c r="E21" s="146">
        <v>3</v>
      </c>
      <c r="F21" s="147">
        <v>3</v>
      </c>
      <c r="G21" s="146">
        <v>2</v>
      </c>
      <c r="H21" s="147">
        <v>0</v>
      </c>
      <c r="I21" s="146">
        <v>3</v>
      </c>
      <c r="J21" s="147">
        <v>1</v>
      </c>
      <c r="K21" s="146">
        <v>6</v>
      </c>
      <c r="L21" s="147">
        <v>0</v>
      </c>
      <c r="M21" s="146">
        <v>5</v>
      </c>
      <c r="N21" s="147">
        <v>2</v>
      </c>
      <c r="O21" s="146">
        <v>1</v>
      </c>
      <c r="P21" s="147">
        <v>2</v>
      </c>
      <c r="Q21" s="146">
        <v>0</v>
      </c>
      <c r="R21" s="147">
        <v>1</v>
      </c>
      <c r="S21" s="151">
        <v>2</v>
      </c>
      <c r="T21" s="147">
        <v>0</v>
      </c>
      <c r="U21" s="146">
        <v>1</v>
      </c>
      <c r="V21" s="147">
        <v>0</v>
      </c>
      <c r="W21" s="146">
        <v>0</v>
      </c>
      <c r="X21" s="147">
        <v>1</v>
      </c>
      <c r="Y21" s="94">
        <f t="shared" si="0"/>
        <v>46</v>
      </c>
      <c r="Z21" s="25">
        <f>Y21+'consiglio comunale'!$J$28</f>
        <v>1694</v>
      </c>
    </row>
    <row r="22" spans="1:26" ht="16.5" customHeight="1" thickBot="1">
      <c r="A22" s="61">
        <v>16</v>
      </c>
      <c r="B22" s="107" t="s">
        <v>186</v>
      </c>
      <c r="C22" s="151">
        <v>0</v>
      </c>
      <c r="D22" s="147">
        <v>1</v>
      </c>
      <c r="E22" s="146">
        <v>0</v>
      </c>
      <c r="F22" s="147">
        <v>0</v>
      </c>
      <c r="G22" s="146">
        <v>0</v>
      </c>
      <c r="H22" s="147">
        <v>0</v>
      </c>
      <c r="I22" s="146">
        <v>0</v>
      </c>
      <c r="J22" s="147">
        <v>0</v>
      </c>
      <c r="K22" s="146">
        <v>0</v>
      </c>
      <c r="L22" s="147">
        <v>0</v>
      </c>
      <c r="M22" s="146">
        <v>0</v>
      </c>
      <c r="N22" s="147">
        <v>0</v>
      </c>
      <c r="O22" s="146">
        <v>0</v>
      </c>
      <c r="P22" s="147">
        <v>0</v>
      </c>
      <c r="Q22" s="146">
        <v>0</v>
      </c>
      <c r="R22" s="147">
        <v>0</v>
      </c>
      <c r="S22" s="151">
        <v>1</v>
      </c>
      <c r="T22" s="147">
        <v>0</v>
      </c>
      <c r="U22" s="146">
        <v>0</v>
      </c>
      <c r="V22" s="147">
        <v>0</v>
      </c>
      <c r="W22" s="146">
        <v>1</v>
      </c>
      <c r="X22" s="147">
        <v>0</v>
      </c>
      <c r="Y22" s="94">
        <f t="shared" si="0"/>
        <v>3</v>
      </c>
      <c r="Z22" s="25">
        <f>Y22+'consiglio comunale'!$J$28</f>
        <v>1651</v>
      </c>
    </row>
    <row r="23" spans="3:25" ht="16.5" customHeight="1">
      <c r="C23" s="95">
        <f aca="true" t="shared" si="1" ref="C23:X23">SUM(C7:C22)</f>
        <v>81</v>
      </c>
      <c r="D23" s="96">
        <f t="shared" si="1"/>
        <v>52</v>
      </c>
      <c r="E23" s="96">
        <f t="shared" si="1"/>
        <v>45</v>
      </c>
      <c r="F23" s="96">
        <f t="shared" si="1"/>
        <v>62</v>
      </c>
      <c r="G23" s="96">
        <f t="shared" si="1"/>
        <v>55</v>
      </c>
      <c r="H23" s="96">
        <f t="shared" si="1"/>
        <v>24</v>
      </c>
      <c r="I23" s="96">
        <f t="shared" si="1"/>
        <v>77</v>
      </c>
      <c r="J23" s="96">
        <f t="shared" si="1"/>
        <v>33</v>
      </c>
      <c r="K23" s="96">
        <f t="shared" si="1"/>
        <v>96</v>
      </c>
      <c r="L23" s="96">
        <f t="shared" si="1"/>
        <v>0</v>
      </c>
      <c r="M23" s="96">
        <f t="shared" si="1"/>
        <v>79</v>
      </c>
      <c r="N23" s="96">
        <f t="shared" si="1"/>
        <v>98</v>
      </c>
      <c r="O23" s="96">
        <f t="shared" si="1"/>
        <v>82</v>
      </c>
      <c r="P23" s="96">
        <f t="shared" si="1"/>
        <v>73</v>
      </c>
      <c r="Q23" s="96">
        <f t="shared" si="1"/>
        <v>76</v>
      </c>
      <c r="R23" s="96">
        <f t="shared" si="1"/>
        <v>35</v>
      </c>
      <c r="S23" s="96">
        <f t="shared" si="1"/>
        <v>57</v>
      </c>
      <c r="T23" s="96">
        <f t="shared" si="1"/>
        <v>81</v>
      </c>
      <c r="U23" s="96">
        <f t="shared" si="1"/>
        <v>41</v>
      </c>
      <c r="V23" s="96">
        <f t="shared" si="1"/>
        <v>14</v>
      </c>
      <c r="W23" s="96">
        <f t="shared" si="1"/>
        <v>7</v>
      </c>
      <c r="X23" s="96">
        <f t="shared" si="1"/>
        <v>18</v>
      </c>
      <c r="Y23" s="27">
        <f>SUM(C23:X23)</f>
        <v>1186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6" ht="16.5" customHeight="1">
      <c r="B36" s="97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2"/>
  <headerFooter alignWithMargins="0">
    <oddHeader>&amp;L&amp;"Arial,Grassetto"&amp;20Comunali 2019&amp;R&amp;"Arial,Grassetto"&amp;20&amp;A</oddHeader>
    <oddFooter>&amp;L&amp;8&amp;A&amp;R&amp;8&amp;D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2"/>
  <sheetViews>
    <sheetView zoomScale="75" zoomScaleNormal="75" zoomScalePageLayoutView="0" workbookViewId="0" topLeftCell="A1">
      <selection activeCell="Y7" sqref="Y7:Z23"/>
    </sheetView>
  </sheetViews>
  <sheetFormatPr defaultColWidth="10.7109375" defaultRowHeight="16.5" customHeight="1"/>
  <cols>
    <col min="1" max="1" width="3.140625" style="1" bestFit="1" customWidth="1"/>
    <col min="2" max="2" width="26.00390625" style="1" bestFit="1" customWidth="1"/>
    <col min="3" max="10" width="6.140625" style="3" customWidth="1"/>
    <col min="11" max="25" width="6.140625" style="2" customWidth="1"/>
    <col min="26" max="26" width="10.421875" style="2" customWidth="1"/>
    <col min="27" max="16384" width="10.7109375" style="2" customWidth="1"/>
  </cols>
  <sheetData>
    <row r="5" spans="1:26" s="3" customFormat="1" ht="16.5" customHeight="1">
      <c r="A5" s="182" t="s">
        <v>22</v>
      </c>
      <c r="B5" s="183"/>
      <c r="C5" s="178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1"/>
      <c r="Y5" s="173" t="s">
        <v>5</v>
      </c>
      <c r="Z5" s="152" t="s">
        <v>206</v>
      </c>
    </row>
    <row r="6" spans="1:26" ht="16.5" customHeight="1" thickBot="1">
      <c r="A6" s="178" t="s">
        <v>10</v>
      </c>
      <c r="B6" s="181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174"/>
      <c r="Z6" s="153" t="s">
        <v>207</v>
      </c>
    </row>
    <row r="7" spans="1:26" ht="16.5" customHeight="1" thickBot="1">
      <c r="A7" s="61">
        <v>1</v>
      </c>
      <c r="B7" s="107" t="s">
        <v>100</v>
      </c>
      <c r="C7" s="148">
        <v>1</v>
      </c>
      <c r="D7" s="149">
        <v>0</v>
      </c>
      <c r="E7" s="150">
        <v>3</v>
      </c>
      <c r="F7" s="149">
        <v>0</v>
      </c>
      <c r="G7" s="150">
        <v>1</v>
      </c>
      <c r="H7" s="149">
        <v>2</v>
      </c>
      <c r="I7" s="150">
        <v>2</v>
      </c>
      <c r="J7" s="149">
        <v>0</v>
      </c>
      <c r="K7" s="150">
        <v>1</v>
      </c>
      <c r="L7" s="149">
        <v>0</v>
      </c>
      <c r="M7" s="150">
        <v>0</v>
      </c>
      <c r="N7" s="149">
        <v>2</v>
      </c>
      <c r="O7" s="150">
        <v>0</v>
      </c>
      <c r="P7" s="149">
        <v>3</v>
      </c>
      <c r="Q7" s="150">
        <v>0</v>
      </c>
      <c r="R7" s="149">
        <v>0</v>
      </c>
      <c r="S7" s="150">
        <v>0</v>
      </c>
      <c r="T7" s="149">
        <v>0</v>
      </c>
      <c r="U7" s="150">
        <v>0</v>
      </c>
      <c r="V7" s="149">
        <v>4</v>
      </c>
      <c r="W7" s="150">
        <v>0</v>
      </c>
      <c r="X7" s="149">
        <v>0</v>
      </c>
      <c r="Y7" s="94">
        <f>SUM(C7:X7)</f>
        <v>19</v>
      </c>
      <c r="Z7" s="25">
        <f>Y7+'consiglio comunale'!$K$28</f>
        <v>209</v>
      </c>
    </row>
    <row r="8" spans="1:26" ht="16.5" customHeight="1" thickBot="1">
      <c r="A8" s="61">
        <v>2</v>
      </c>
      <c r="B8" s="107" t="s">
        <v>101</v>
      </c>
      <c r="C8" s="151">
        <v>0</v>
      </c>
      <c r="D8" s="147">
        <v>0</v>
      </c>
      <c r="E8" s="146">
        <v>2</v>
      </c>
      <c r="F8" s="147">
        <v>0</v>
      </c>
      <c r="G8" s="146">
        <v>1</v>
      </c>
      <c r="H8" s="147">
        <v>4</v>
      </c>
      <c r="I8" s="146">
        <v>1</v>
      </c>
      <c r="J8" s="147">
        <v>0</v>
      </c>
      <c r="K8" s="146">
        <v>0</v>
      </c>
      <c r="L8" s="147">
        <v>0</v>
      </c>
      <c r="M8" s="146">
        <v>0</v>
      </c>
      <c r="N8" s="147">
        <v>2</v>
      </c>
      <c r="O8" s="146">
        <v>0</v>
      </c>
      <c r="P8" s="147">
        <v>6</v>
      </c>
      <c r="Q8" s="146">
        <v>1</v>
      </c>
      <c r="R8" s="147">
        <v>1</v>
      </c>
      <c r="S8" s="146">
        <v>0</v>
      </c>
      <c r="T8" s="147">
        <v>1</v>
      </c>
      <c r="U8" s="146">
        <v>0</v>
      </c>
      <c r="V8" s="147">
        <v>0</v>
      </c>
      <c r="W8" s="146">
        <v>0</v>
      </c>
      <c r="X8" s="147">
        <v>0</v>
      </c>
      <c r="Y8" s="94">
        <f aca="true" t="shared" si="0" ref="Y8:Y22">SUM(C8:X8)</f>
        <v>19</v>
      </c>
      <c r="Z8" s="25">
        <f>Y8+'consiglio comunale'!$K$28</f>
        <v>209</v>
      </c>
    </row>
    <row r="9" spans="1:26" ht="16.5" customHeight="1" thickBot="1">
      <c r="A9" s="61">
        <v>3</v>
      </c>
      <c r="B9" s="107" t="s">
        <v>102</v>
      </c>
      <c r="C9" s="151">
        <v>0</v>
      </c>
      <c r="D9" s="147">
        <v>0</v>
      </c>
      <c r="E9" s="146">
        <v>0</v>
      </c>
      <c r="F9" s="147">
        <v>0</v>
      </c>
      <c r="G9" s="146">
        <v>0</v>
      </c>
      <c r="H9" s="147">
        <v>0</v>
      </c>
      <c r="I9" s="146">
        <v>0</v>
      </c>
      <c r="J9" s="147">
        <v>0</v>
      </c>
      <c r="K9" s="146">
        <v>0</v>
      </c>
      <c r="L9" s="147">
        <v>0</v>
      </c>
      <c r="M9" s="146">
        <v>0</v>
      </c>
      <c r="N9" s="147">
        <v>0</v>
      </c>
      <c r="O9" s="146">
        <v>0</v>
      </c>
      <c r="P9" s="147">
        <v>7</v>
      </c>
      <c r="Q9" s="146">
        <v>0</v>
      </c>
      <c r="R9" s="147">
        <v>0</v>
      </c>
      <c r="S9" s="146">
        <v>0</v>
      </c>
      <c r="T9" s="147">
        <v>0</v>
      </c>
      <c r="U9" s="146">
        <v>0</v>
      </c>
      <c r="V9" s="147">
        <v>1</v>
      </c>
      <c r="W9" s="146">
        <v>0</v>
      </c>
      <c r="X9" s="147">
        <v>0</v>
      </c>
      <c r="Y9" s="94">
        <f t="shared" si="0"/>
        <v>8</v>
      </c>
      <c r="Z9" s="25">
        <f>Y9+'consiglio comunale'!$K$28</f>
        <v>198</v>
      </c>
    </row>
    <row r="10" spans="1:26" ht="16.5" customHeight="1" thickBot="1">
      <c r="A10" s="61">
        <v>4</v>
      </c>
      <c r="B10" s="107" t="s">
        <v>103</v>
      </c>
      <c r="C10" s="151">
        <v>0</v>
      </c>
      <c r="D10" s="147">
        <v>0</v>
      </c>
      <c r="E10" s="146">
        <v>0</v>
      </c>
      <c r="F10" s="147">
        <v>0</v>
      </c>
      <c r="G10" s="146">
        <v>0</v>
      </c>
      <c r="H10" s="147">
        <v>1</v>
      </c>
      <c r="I10" s="146">
        <v>0</v>
      </c>
      <c r="J10" s="147">
        <v>1</v>
      </c>
      <c r="K10" s="146">
        <v>0</v>
      </c>
      <c r="L10" s="147">
        <v>0</v>
      </c>
      <c r="M10" s="146">
        <v>0</v>
      </c>
      <c r="N10" s="147">
        <v>0</v>
      </c>
      <c r="O10" s="146">
        <v>0</v>
      </c>
      <c r="P10" s="147">
        <v>0</v>
      </c>
      <c r="Q10" s="146">
        <v>0</v>
      </c>
      <c r="R10" s="147">
        <v>0</v>
      </c>
      <c r="S10" s="146">
        <v>0</v>
      </c>
      <c r="T10" s="147">
        <v>0</v>
      </c>
      <c r="U10" s="146">
        <v>0</v>
      </c>
      <c r="V10" s="147">
        <v>1</v>
      </c>
      <c r="W10" s="146">
        <v>0</v>
      </c>
      <c r="X10" s="147">
        <v>0</v>
      </c>
      <c r="Y10" s="94">
        <f t="shared" si="0"/>
        <v>3</v>
      </c>
      <c r="Z10" s="25">
        <f>Y10+'consiglio comunale'!$K$28</f>
        <v>193</v>
      </c>
    </row>
    <row r="11" spans="1:26" ht="16.5" customHeight="1" thickBot="1">
      <c r="A11" s="61">
        <v>5</v>
      </c>
      <c r="B11" s="107" t="s">
        <v>104</v>
      </c>
      <c r="C11" s="151">
        <v>0</v>
      </c>
      <c r="D11" s="147">
        <v>1</v>
      </c>
      <c r="E11" s="146">
        <v>0</v>
      </c>
      <c r="F11" s="147">
        <v>0</v>
      </c>
      <c r="G11" s="146">
        <v>0</v>
      </c>
      <c r="H11" s="147">
        <v>0</v>
      </c>
      <c r="I11" s="146">
        <v>0</v>
      </c>
      <c r="J11" s="147">
        <v>0</v>
      </c>
      <c r="K11" s="146">
        <v>0</v>
      </c>
      <c r="L11" s="147">
        <v>0</v>
      </c>
      <c r="M11" s="146">
        <v>0</v>
      </c>
      <c r="N11" s="147">
        <v>0</v>
      </c>
      <c r="O11" s="146">
        <v>0</v>
      </c>
      <c r="P11" s="147">
        <v>0</v>
      </c>
      <c r="Q11" s="146">
        <v>0</v>
      </c>
      <c r="R11" s="147">
        <v>0</v>
      </c>
      <c r="S11" s="146">
        <v>0</v>
      </c>
      <c r="T11" s="147">
        <v>0</v>
      </c>
      <c r="U11" s="146">
        <v>0</v>
      </c>
      <c r="V11" s="147">
        <v>0</v>
      </c>
      <c r="W11" s="146">
        <v>0</v>
      </c>
      <c r="X11" s="147">
        <v>0</v>
      </c>
      <c r="Y11" s="94">
        <f t="shared" si="0"/>
        <v>1</v>
      </c>
      <c r="Z11" s="25">
        <f>Y11+'consiglio comunale'!$K$28</f>
        <v>191</v>
      </c>
    </row>
    <row r="12" spans="1:26" ht="16.5" customHeight="1" thickBot="1">
      <c r="A12" s="61">
        <v>6</v>
      </c>
      <c r="B12" s="107" t="s">
        <v>105</v>
      </c>
      <c r="C12" s="151">
        <v>1</v>
      </c>
      <c r="D12" s="147">
        <v>0</v>
      </c>
      <c r="E12" s="146">
        <v>0</v>
      </c>
      <c r="F12" s="147">
        <v>0</v>
      </c>
      <c r="G12" s="146">
        <v>0</v>
      </c>
      <c r="H12" s="147">
        <v>0</v>
      </c>
      <c r="I12" s="146">
        <v>0</v>
      </c>
      <c r="J12" s="147">
        <v>0</v>
      </c>
      <c r="K12" s="146">
        <v>0</v>
      </c>
      <c r="L12" s="147">
        <v>0</v>
      </c>
      <c r="M12" s="146">
        <v>0</v>
      </c>
      <c r="N12" s="147">
        <v>0</v>
      </c>
      <c r="O12" s="146">
        <v>0</v>
      </c>
      <c r="P12" s="147">
        <v>0</v>
      </c>
      <c r="Q12" s="146">
        <v>0</v>
      </c>
      <c r="R12" s="147">
        <v>0</v>
      </c>
      <c r="S12" s="146">
        <v>0</v>
      </c>
      <c r="T12" s="147">
        <v>0</v>
      </c>
      <c r="U12" s="146">
        <v>0</v>
      </c>
      <c r="V12" s="147">
        <v>0</v>
      </c>
      <c r="W12" s="146">
        <v>0</v>
      </c>
      <c r="X12" s="147">
        <v>0</v>
      </c>
      <c r="Y12" s="94">
        <f t="shared" si="0"/>
        <v>1</v>
      </c>
      <c r="Z12" s="25">
        <f>Y12+'consiglio comunale'!$K$28</f>
        <v>191</v>
      </c>
    </row>
    <row r="13" spans="1:26" ht="16.5" customHeight="1" thickBot="1">
      <c r="A13" s="61">
        <v>7</v>
      </c>
      <c r="B13" s="107" t="s">
        <v>106</v>
      </c>
      <c r="C13" s="151">
        <v>0</v>
      </c>
      <c r="D13" s="147">
        <v>0</v>
      </c>
      <c r="E13" s="146">
        <v>0</v>
      </c>
      <c r="F13" s="147">
        <v>0</v>
      </c>
      <c r="G13" s="146">
        <v>0</v>
      </c>
      <c r="H13" s="147">
        <v>0</v>
      </c>
      <c r="I13" s="146">
        <v>0</v>
      </c>
      <c r="J13" s="147">
        <v>0</v>
      </c>
      <c r="K13" s="146">
        <v>0</v>
      </c>
      <c r="L13" s="147">
        <v>0</v>
      </c>
      <c r="M13" s="146">
        <v>0</v>
      </c>
      <c r="N13" s="147">
        <v>0</v>
      </c>
      <c r="O13" s="146">
        <v>0</v>
      </c>
      <c r="P13" s="147">
        <v>0</v>
      </c>
      <c r="Q13" s="146">
        <v>0</v>
      </c>
      <c r="R13" s="147">
        <v>0</v>
      </c>
      <c r="S13" s="146">
        <v>0</v>
      </c>
      <c r="T13" s="147">
        <v>0</v>
      </c>
      <c r="U13" s="146">
        <v>0</v>
      </c>
      <c r="V13" s="147">
        <v>0</v>
      </c>
      <c r="W13" s="146">
        <v>0</v>
      </c>
      <c r="X13" s="147">
        <v>0</v>
      </c>
      <c r="Y13" s="94">
        <f t="shared" si="0"/>
        <v>0</v>
      </c>
      <c r="Z13" s="25">
        <f>Y13+'consiglio comunale'!$K$28</f>
        <v>190</v>
      </c>
    </row>
    <row r="14" spans="1:26" ht="16.5" customHeight="1" thickBot="1">
      <c r="A14" s="61">
        <v>8</v>
      </c>
      <c r="B14" s="107" t="s">
        <v>107</v>
      </c>
      <c r="C14" s="151">
        <v>0</v>
      </c>
      <c r="D14" s="147">
        <v>0</v>
      </c>
      <c r="E14" s="146">
        <v>0</v>
      </c>
      <c r="F14" s="147">
        <v>0</v>
      </c>
      <c r="G14" s="146">
        <v>0</v>
      </c>
      <c r="H14" s="147">
        <v>0</v>
      </c>
      <c r="I14" s="146">
        <v>0</v>
      </c>
      <c r="J14" s="147">
        <v>0</v>
      </c>
      <c r="K14" s="146">
        <v>0</v>
      </c>
      <c r="L14" s="147">
        <v>0</v>
      </c>
      <c r="M14" s="146">
        <v>0</v>
      </c>
      <c r="N14" s="147">
        <v>1</v>
      </c>
      <c r="O14" s="146">
        <v>0</v>
      </c>
      <c r="P14" s="147">
        <v>0</v>
      </c>
      <c r="Q14" s="146">
        <v>0</v>
      </c>
      <c r="R14" s="147">
        <v>0</v>
      </c>
      <c r="S14" s="146">
        <v>0</v>
      </c>
      <c r="T14" s="147">
        <v>0</v>
      </c>
      <c r="U14" s="146">
        <v>0</v>
      </c>
      <c r="V14" s="147">
        <v>1</v>
      </c>
      <c r="W14" s="146">
        <v>0</v>
      </c>
      <c r="X14" s="147">
        <v>0</v>
      </c>
      <c r="Y14" s="94">
        <f t="shared" si="0"/>
        <v>2</v>
      </c>
      <c r="Z14" s="25">
        <f>Y14+'consiglio comunale'!$K$28</f>
        <v>192</v>
      </c>
    </row>
    <row r="15" spans="1:26" ht="16.5" customHeight="1" thickBot="1">
      <c r="A15" s="61">
        <v>9</v>
      </c>
      <c r="B15" s="107" t="s">
        <v>108</v>
      </c>
      <c r="C15" s="151">
        <v>0</v>
      </c>
      <c r="D15" s="147">
        <v>0</v>
      </c>
      <c r="E15" s="146">
        <v>1</v>
      </c>
      <c r="F15" s="147">
        <v>0</v>
      </c>
      <c r="G15" s="146">
        <v>0</v>
      </c>
      <c r="H15" s="147">
        <v>0</v>
      </c>
      <c r="I15" s="146">
        <v>0</v>
      </c>
      <c r="J15" s="147">
        <v>2</v>
      </c>
      <c r="K15" s="146">
        <v>0</v>
      </c>
      <c r="L15" s="147">
        <v>0</v>
      </c>
      <c r="M15" s="146">
        <v>0</v>
      </c>
      <c r="N15" s="147">
        <v>2</v>
      </c>
      <c r="O15" s="146">
        <v>1</v>
      </c>
      <c r="P15" s="147">
        <v>1</v>
      </c>
      <c r="Q15" s="146">
        <v>1</v>
      </c>
      <c r="R15" s="147">
        <v>1</v>
      </c>
      <c r="S15" s="146">
        <v>0</v>
      </c>
      <c r="T15" s="147">
        <v>0</v>
      </c>
      <c r="U15" s="146">
        <v>0</v>
      </c>
      <c r="V15" s="147">
        <v>0</v>
      </c>
      <c r="W15" s="146">
        <v>0</v>
      </c>
      <c r="X15" s="147">
        <v>0</v>
      </c>
      <c r="Y15" s="94">
        <f t="shared" si="0"/>
        <v>9</v>
      </c>
      <c r="Z15" s="25">
        <f>Y15+'consiglio comunale'!$K$28</f>
        <v>199</v>
      </c>
    </row>
    <row r="16" spans="1:26" ht="16.5" customHeight="1" thickBot="1">
      <c r="A16" s="61">
        <v>10</v>
      </c>
      <c r="B16" s="107" t="s">
        <v>109</v>
      </c>
      <c r="C16" s="151">
        <v>2</v>
      </c>
      <c r="D16" s="147">
        <v>1</v>
      </c>
      <c r="E16" s="146">
        <v>1</v>
      </c>
      <c r="F16" s="147">
        <v>0</v>
      </c>
      <c r="G16" s="146">
        <v>1</v>
      </c>
      <c r="H16" s="147">
        <v>0</v>
      </c>
      <c r="I16" s="146">
        <v>1</v>
      </c>
      <c r="J16" s="147">
        <v>1</v>
      </c>
      <c r="K16" s="146">
        <v>0</v>
      </c>
      <c r="L16" s="147">
        <v>0</v>
      </c>
      <c r="M16" s="146">
        <v>0</v>
      </c>
      <c r="N16" s="147">
        <v>0</v>
      </c>
      <c r="O16" s="146">
        <v>0</v>
      </c>
      <c r="P16" s="147">
        <v>1</v>
      </c>
      <c r="Q16" s="146">
        <v>0</v>
      </c>
      <c r="R16" s="147">
        <v>0</v>
      </c>
      <c r="S16" s="146">
        <v>0</v>
      </c>
      <c r="T16" s="147">
        <v>0</v>
      </c>
      <c r="U16" s="146">
        <v>0</v>
      </c>
      <c r="V16" s="147">
        <v>0</v>
      </c>
      <c r="W16" s="146">
        <v>0</v>
      </c>
      <c r="X16" s="147">
        <v>0</v>
      </c>
      <c r="Y16" s="94">
        <f t="shared" si="0"/>
        <v>8</v>
      </c>
      <c r="Z16" s="25">
        <f>Y16+'consiglio comunale'!$K$28</f>
        <v>198</v>
      </c>
    </row>
    <row r="17" spans="1:26" ht="16.5" customHeight="1" thickBot="1">
      <c r="A17" s="61">
        <v>11</v>
      </c>
      <c r="B17" s="107" t="s">
        <v>110</v>
      </c>
      <c r="C17" s="151">
        <v>0</v>
      </c>
      <c r="D17" s="147">
        <v>0</v>
      </c>
      <c r="E17" s="146">
        <v>0</v>
      </c>
      <c r="F17" s="147">
        <v>0</v>
      </c>
      <c r="G17" s="146">
        <v>0</v>
      </c>
      <c r="H17" s="147">
        <v>0</v>
      </c>
      <c r="I17" s="146">
        <v>0</v>
      </c>
      <c r="J17" s="147">
        <v>0</v>
      </c>
      <c r="K17" s="146">
        <v>0</v>
      </c>
      <c r="L17" s="147">
        <v>0</v>
      </c>
      <c r="M17" s="146">
        <v>0</v>
      </c>
      <c r="N17" s="147">
        <v>0</v>
      </c>
      <c r="O17" s="146">
        <v>0</v>
      </c>
      <c r="P17" s="147">
        <v>0</v>
      </c>
      <c r="Q17" s="146">
        <v>0</v>
      </c>
      <c r="R17" s="147">
        <v>0</v>
      </c>
      <c r="S17" s="146">
        <v>0</v>
      </c>
      <c r="T17" s="147">
        <v>0</v>
      </c>
      <c r="U17" s="146">
        <v>0</v>
      </c>
      <c r="V17" s="147">
        <v>0</v>
      </c>
      <c r="W17" s="146">
        <v>0</v>
      </c>
      <c r="X17" s="147">
        <v>0</v>
      </c>
      <c r="Y17" s="94">
        <f t="shared" si="0"/>
        <v>0</v>
      </c>
      <c r="Z17" s="25">
        <f>Y17+'consiglio comunale'!$K$28</f>
        <v>190</v>
      </c>
    </row>
    <row r="18" spans="1:26" ht="16.5" customHeight="1" thickBot="1">
      <c r="A18" s="61">
        <v>12</v>
      </c>
      <c r="B18" s="107" t="s">
        <v>111</v>
      </c>
      <c r="C18" s="151">
        <v>0</v>
      </c>
      <c r="D18" s="147">
        <v>0</v>
      </c>
      <c r="E18" s="146">
        <v>0</v>
      </c>
      <c r="F18" s="147">
        <v>0</v>
      </c>
      <c r="G18" s="146">
        <v>0</v>
      </c>
      <c r="H18" s="147">
        <v>0</v>
      </c>
      <c r="I18" s="146">
        <v>0</v>
      </c>
      <c r="J18" s="147">
        <v>0</v>
      </c>
      <c r="K18" s="146">
        <v>0</v>
      </c>
      <c r="L18" s="147">
        <v>0</v>
      </c>
      <c r="M18" s="146">
        <v>0</v>
      </c>
      <c r="N18" s="147">
        <v>0</v>
      </c>
      <c r="O18" s="146">
        <v>0</v>
      </c>
      <c r="P18" s="147">
        <v>0</v>
      </c>
      <c r="Q18" s="146">
        <v>0</v>
      </c>
      <c r="R18" s="147">
        <v>0</v>
      </c>
      <c r="S18" s="146">
        <v>0</v>
      </c>
      <c r="T18" s="147">
        <v>0</v>
      </c>
      <c r="U18" s="146">
        <v>0</v>
      </c>
      <c r="V18" s="147">
        <v>0</v>
      </c>
      <c r="W18" s="146">
        <v>0</v>
      </c>
      <c r="X18" s="147">
        <v>0</v>
      </c>
      <c r="Y18" s="94">
        <f t="shared" si="0"/>
        <v>0</v>
      </c>
      <c r="Z18" s="25">
        <f>Y18+'consiglio comunale'!$K$28</f>
        <v>190</v>
      </c>
    </row>
    <row r="19" spans="1:26" ht="16.5" customHeight="1" thickBot="1">
      <c r="A19" s="61">
        <v>13</v>
      </c>
      <c r="B19" s="107" t="s">
        <v>112</v>
      </c>
      <c r="C19" s="151">
        <v>0</v>
      </c>
      <c r="D19" s="147">
        <v>0</v>
      </c>
      <c r="E19" s="146">
        <v>0</v>
      </c>
      <c r="F19" s="147">
        <v>0</v>
      </c>
      <c r="G19" s="146">
        <v>0</v>
      </c>
      <c r="H19" s="147">
        <v>0</v>
      </c>
      <c r="I19" s="146">
        <v>1</v>
      </c>
      <c r="J19" s="147">
        <v>0</v>
      </c>
      <c r="K19" s="146">
        <v>0</v>
      </c>
      <c r="L19" s="147">
        <v>0</v>
      </c>
      <c r="M19" s="146">
        <v>0</v>
      </c>
      <c r="N19" s="147">
        <v>0</v>
      </c>
      <c r="O19" s="146">
        <v>0</v>
      </c>
      <c r="P19" s="147">
        <v>1</v>
      </c>
      <c r="Q19" s="146">
        <v>0</v>
      </c>
      <c r="R19" s="147">
        <v>0</v>
      </c>
      <c r="S19" s="146">
        <v>0</v>
      </c>
      <c r="T19" s="147">
        <v>0</v>
      </c>
      <c r="U19" s="146">
        <v>0</v>
      </c>
      <c r="V19" s="147">
        <v>0</v>
      </c>
      <c r="W19" s="146">
        <v>0</v>
      </c>
      <c r="X19" s="147">
        <v>0</v>
      </c>
      <c r="Y19" s="94">
        <f t="shared" si="0"/>
        <v>2</v>
      </c>
      <c r="Z19" s="25">
        <f>Y19+'consiglio comunale'!$K$28</f>
        <v>192</v>
      </c>
    </row>
    <row r="20" spans="1:26" ht="16.5" customHeight="1" thickBot="1">
      <c r="A20" s="61">
        <v>14</v>
      </c>
      <c r="B20" s="107" t="s">
        <v>113</v>
      </c>
      <c r="C20" s="151">
        <v>0</v>
      </c>
      <c r="D20" s="147">
        <v>0</v>
      </c>
      <c r="E20" s="146">
        <v>1</v>
      </c>
      <c r="F20" s="147">
        <v>0</v>
      </c>
      <c r="G20" s="146">
        <v>1</v>
      </c>
      <c r="H20" s="147">
        <v>0</v>
      </c>
      <c r="I20" s="146">
        <v>0</v>
      </c>
      <c r="J20" s="147">
        <v>0</v>
      </c>
      <c r="K20" s="146">
        <v>0</v>
      </c>
      <c r="L20" s="147">
        <v>0</v>
      </c>
      <c r="M20" s="146">
        <v>0</v>
      </c>
      <c r="N20" s="147">
        <v>0</v>
      </c>
      <c r="O20" s="146">
        <v>0</v>
      </c>
      <c r="P20" s="147">
        <v>0</v>
      </c>
      <c r="Q20" s="146">
        <v>0</v>
      </c>
      <c r="R20" s="147">
        <v>0</v>
      </c>
      <c r="S20" s="146">
        <v>0</v>
      </c>
      <c r="T20" s="147">
        <v>0</v>
      </c>
      <c r="U20" s="146">
        <v>0</v>
      </c>
      <c r="V20" s="147">
        <v>0</v>
      </c>
      <c r="W20" s="146">
        <v>0</v>
      </c>
      <c r="X20" s="147">
        <v>0</v>
      </c>
      <c r="Y20" s="94">
        <f t="shared" si="0"/>
        <v>2</v>
      </c>
      <c r="Z20" s="25">
        <f>Y20+'consiglio comunale'!$K$28</f>
        <v>192</v>
      </c>
    </row>
    <row r="21" spans="1:26" ht="16.5" customHeight="1" thickBot="1">
      <c r="A21" s="61">
        <v>15</v>
      </c>
      <c r="B21" s="107" t="s">
        <v>114</v>
      </c>
      <c r="C21" s="151">
        <v>0</v>
      </c>
      <c r="D21" s="147">
        <v>0</v>
      </c>
      <c r="E21" s="146">
        <v>0</v>
      </c>
      <c r="F21" s="147">
        <v>0</v>
      </c>
      <c r="G21" s="146">
        <v>0</v>
      </c>
      <c r="H21" s="147">
        <v>0</v>
      </c>
      <c r="I21" s="146">
        <v>0</v>
      </c>
      <c r="J21" s="147">
        <v>0</v>
      </c>
      <c r="K21" s="146">
        <v>0</v>
      </c>
      <c r="L21" s="147">
        <v>0</v>
      </c>
      <c r="M21" s="146">
        <v>0</v>
      </c>
      <c r="N21" s="147">
        <v>0</v>
      </c>
      <c r="O21" s="146">
        <v>0</v>
      </c>
      <c r="P21" s="147">
        <v>0</v>
      </c>
      <c r="Q21" s="146">
        <v>0</v>
      </c>
      <c r="R21" s="147">
        <v>0</v>
      </c>
      <c r="S21" s="146">
        <v>0</v>
      </c>
      <c r="T21" s="147">
        <v>0</v>
      </c>
      <c r="U21" s="146">
        <v>0</v>
      </c>
      <c r="V21" s="147">
        <v>0</v>
      </c>
      <c r="W21" s="146">
        <v>0</v>
      </c>
      <c r="X21" s="147">
        <v>0</v>
      </c>
      <c r="Y21" s="94">
        <f t="shared" si="0"/>
        <v>0</v>
      </c>
      <c r="Z21" s="25">
        <f>Y21+'consiglio comunale'!$K$28</f>
        <v>190</v>
      </c>
    </row>
    <row r="22" spans="1:26" ht="16.5" customHeight="1" thickBot="1">
      <c r="A22" s="61">
        <v>16</v>
      </c>
      <c r="B22" s="107" t="s">
        <v>115</v>
      </c>
      <c r="C22" s="151">
        <v>0</v>
      </c>
      <c r="D22" s="147">
        <v>0</v>
      </c>
      <c r="E22" s="146">
        <v>0</v>
      </c>
      <c r="F22" s="147">
        <v>0</v>
      </c>
      <c r="G22" s="146">
        <v>0</v>
      </c>
      <c r="H22" s="147">
        <v>0</v>
      </c>
      <c r="I22" s="146">
        <v>0</v>
      </c>
      <c r="J22" s="147">
        <v>0</v>
      </c>
      <c r="K22" s="146">
        <v>0</v>
      </c>
      <c r="L22" s="147">
        <v>0</v>
      </c>
      <c r="M22" s="146">
        <v>0</v>
      </c>
      <c r="N22" s="147">
        <v>0</v>
      </c>
      <c r="O22" s="146">
        <v>0</v>
      </c>
      <c r="P22" s="147">
        <v>0</v>
      </c>
      <c r="Q22" s="146">
        <v>0</v>
      </c>
      <c r="R22" s="147">
        <v>0</v>
      </c>
      <c r="S22" s="146">
        <v>0</v>
      </c>
      <c r="T22" s="147">
        <v>0</v>
      </c>
      <c r="U22" s="146">
        <v>0</v>
      </c>
      <c r="V22" s="147">
        <v>0</v>
      </c>
      <c r="W22" s="146">
        <v>0</v>
      </c>
      <c r="X22" s="147">
        <v>0</v>
      </c>
      <c r="Y22" s="94">
        <f t="shared" si="0"/>
        <v>0</v>
      </c>
      <c r="Z22" s="25">
        <f>Y22+'consiglio comunale'!$K$28</f>
        <v>190</v>
      </c>
    </row>
    <row r="23" spans="3:25" ht="16.5" customHeight="1">
      <c r="C23" s="95">
        <f aca="true" t="shared" si="1" ref="C23:X23">SUM(C7:C22)</f>
        <v>4</v>
      </c>
      <c r="D23" s="96">
        <f t="shared" si="1"/>
        <v>2</v>
      </c>
      <c r="E23" s="96">
        <f t="shared" si="1"/>
        <v>8</v>
      </c>
      <c r="F23" s="96">
        <f t="shared" si="1"/>
        <v>0</v>
      </c>
      <c r="G23" s="96">
        <f t="shared" si="1"/>
        <v>4</v>
      </c>
      <c r="H23" s="96">
        <f t="shared" si="1"/>
        <v>7</v>
      </c>
      <c r="I23" s="96">
        <f t="shared" si="1"/>
        <v>5</v>
      </c>
      <c r="J23" s="96">
        <f t="shared" si="1"/>
        <v>4</v>
      </c>
      <c r="K23" s="96">
        <f t="shared" si="1"/>
        <v>1</v>
      </c>
      <c r="L23" s="96">
        <f t="shared" si="1"/>
        <v>0</v>
      </c>
      <c r="M23" s="96">
        <f t="shared" si="1"/>
        <v>0</v>
      </c>
      <c r="N23" s="96">
        <f t="shared" si="1"/>
        <v>7</v>
      </c>
      <c r="O23" s="96">
        <f t="shared" si="1"/>
        <v>1</v>
      </c>
      <c r="P23" s="96">
        <f t="shared" si="1"/>
        <v>19</v>
      </c>
      <c r="Q23" s="96">
        <f t="shared" si="1"/>
        <v>2</v>
      </c>
      <c r="R23" s="96">
        <f t="shared" si="1"/>
        <v>2</v>
      </c>
      <c r="S23" s="96">
        <f t="shared" si="1"/>
        <v>0</v>
      </c>
      <c r="T23" s="96">
        <f t="shared" si="1"/>
        <v>1</v>
      </c>
      <c r="U23" s="96">
        <f t="shared" si="1"/>
        <v>0</v>
      </c>
      <c r="V23" s="96">
        <f t="shared" si="1"/>
        <v>7</v>
      </c>
      <c r="W23" s="96">
        <f t="shared" si="1"/>
        <v>0</v>
      </c>
      <c r="X23" s="96">
        <f t="shared" si="1"/>
        <v>0</v>
      </c>
      <c r="Y23" s="27">
        <f>SUM(C23:X23)</f>
        <v>74</v>
      </c>
    </row>
    <row r="24" ht="16.5" customHeight="1">
      <c r="B24" s="97"/>
    </row>
    <row r="26" ht="16.5" customHeight="1">
      <c r="B26" s="97"/>
    </row>
    <row r="28" ht="16.5" customHeight="1">
      <c r="B28" s="97"/>
    </row>
    <row r="30" ht="16.5" customHeight="1">
      <c r="B30" s="97"/>
    </row>
    <row r="32" ht="16.5" customHeight="1">
      <c r="B32" s="97"/>
    </row>
    <row r="34" ht="16.5" customHeight="1">
      <c r="B34" s="97"/>
    </row>
    <row r="35" ht="16.5" customHeight="1">
      <c r="B35" s="64"/>
    </row>
    <row r="36" ht="16.5" customHeight="1">
      <c r="B36" s="97"/>
    </row>
    <row r="37" ht="16.5" customHeight="1">
      <c r="B37" s="64"/>
    </row>
    <row r="38" ht="16.5" customHeight="1">
      <c r="B38" s="97"/>
    </row>
    <row r="39" ht="16.5" customHeight="1">
      <c r="B39" s="64"/>
    </row>
    <row r="40" ht="16.5" customHeight="1">
      <c r="B40" s="97"/>
    </row>
    <row r="41" ht="16.5" customHeight="1">
      <c r="B41" s="64"/>
    </row>
    <row r="42" ht="16.5" customHeight="1">
      <c r="B42" s="97"/>
    </row>
  </sheetData>
  <sheetProtection/>
  <mergeCells count="4">
    <mergeCell ref="C5:X5"/>
    <mergeCell ref="Y5:Y6"/>
    <mergeCell ref="A6:B6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2"/>
  <headerFooter alignWithMargins="0">
    <oddHeader>&amp;L&amp;"Arial,Grassetto"&amp;20Comunali 2019&amp;R&amp;"Arial,Grassetto"&amp;20&amp;A</oddHeader>
    <oddFooter>&amp;L&amp;8&amp;A&amp;R&amp;8&amp;D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formazione</cp:lastModifiedBy>
  <cp:lastPrinted>2019-05-29T13:21:25Z</cp:lastPrinted>
  <dcterms:created xsi:type="dcterms:W3CDTF">1996-11-05T10:16:36Z</dcterms:created>
  <dcterms:modified xsi:type="dcterms:W3CDTF">2019-05-29T13:25:26Z</dcterms:modified>
  <cp:category/>
  <cp:version/>
  <cp:contentType/>
  <cp:contentStatus/>
</cp:coreProperties>
</file>